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E606" i="3" s="1"/>
  <c r="O605" i="3"/>
  <c r="E605" i="3" s="1"/>
  <c r="O604" i="3"/>
  <c r="O603" i="3"/>
  <c r="E603" i="3" s="1"/>
  <c r="O602" i="3"/>
  <c r="E602" i="3" s="1"/>
  <c r="O601" i="3"/>
  <c r="E601" i="3" s="1"/>
  <c r="O600" i="3"/>
  <c r="O599" i="3"/>
  <c r="E599" i="3" s="1"/>
  <c r="O598" i="3"/>
  <c r="E598" i="3" s="1"/>
  <c r="O597" i="3"/>
  <c r="E597" i="3" s="1"/>
  <c r="O596" i="3"/>
  <c r="O595" i="3"/>
  <c r="E595" i="3" s="1"/>
  <c r="O594" i="3"/>
  <c r="E594" i="3" s="1"/>
  <c r="O593" i="3"/>
  <c r="O592" i="3"/>
  <c r="O591" i="3"/>
  <c r="E591" i="3" s="1"/>
  <c r="O590" i="3"/>
  <c r="E590" i="3" s="1"/>
  <c r="O589" i="3"/>
  <c r="E589" i="3" s="1"/>
  <c r="O588" i="3"/>
  <c r="O587" i="3"/>
  <c r="E587" i="3" s="1"/>
  <c r="O586" i="3"/>
  <c r="E586" i="3" s="1"/>
  <c r="O585" i="3"/>
  <c r="E585" i="3" s="1"/>
  <c r="O584" i="3"/>
  <c r="O583" i="3"/>
  <c r="E583" i="3" s="1"/>
  <c r="O582" i="3"/>
  <c r="E582" i="3" s="1"/>
  <c r="O581" i="3"/>
  <c r="E581" i="3" s="1"/>
  <c r="O580" i="3"/>
  <c r="O579" i="3"/>
  <c r="E579" i="3" s="1"/>
  <c r="O578" i="3"/>
  <c r="E578" i="3" s="1"/>
  <c r="O577" i="3"/>
  <c r="E577" i="3" s="1"/>
  <c r="O576" i="3"/>
  <c r="O575" i="3"/>
  <c r="E575" i="3" s="1"/>
  <c r="O574" i="3"/>
  <c r="E574" i="3" s="1"/>
  <c r="O227" i="3"/>
  <c r="E227" i="3" s="1"/>
  <c r="O226" i="3"/>
  <c r="O225" i="3"/>
  <c r="O224" i="3"/>
  <c r="E224" i="3" s="1"/>
  <c r="O223" i="3"/>
  <c r="E223" i="3" s="1"/>
  <c r="O222" i="3"/>
  <c r="O221" i="3"/>
  <c r="E221" i="3" s="1"/>
  <c r="O220" i="3"/>
  <c r="E220" i="3" s="1"/>
  <c r="O219" i="3"/>
  <c r="E219" i="3" s="1"/>
  <c r="O218" i="3"/>
  <c r="O217" i="3"/>
  <c r="E217" i="3" s="1"/>
  <c r="O216" i="3"/>
  <c r="E216" i="3" s="1"/>
  <c r="O215" i="3"/>
  <c r="E215" i="3" s="1"/>
  <c r="O214" i="3"/>
  <c r="O213" i="3"/>
  <c r="E213" i="3" s="1"/>
  <c r="O212" i="3"/>
  <c r="E212" i="3" s="1"/>
  <c r="O211" i="3"/>
  <c r="E211" i="3" s="1"/>
  <c r="O210" i="3"/>
  <c r="O209" i="3"/>
  <c r="E209" i="3" s="1"/>
  <c r="O208" i="3"/>
  <c r="E208" i="3" s="1"/>
  <c r="O207" i="3"/>
  <c r="E207" i="3" s="1"/>
  <c r="O206" i="3"/>
  <c r="O205" i="3"/>
  <c r="E205" i="3" s="1"/>
  <c r="O204" i="3"/>
  <c r="E204" i="3" s="1"/>
  <c r="O203" i="3"/>
  <c r="E203" i="3" s="1"/>
  <c r="O202" i="3"/>
  <c r="O201" i="3"/>
  <c r="O200" i="3"/>
  <c r="E200" i="3" s="1"/>
  <c r="O199" i="3"/>
  <c r="E199" i="3" s="1"/>
  <c r="O198" i="3"/>
  <c r="O197" i="3"/>
  <c r="E197" i="3" s="1"/>
  <c r="O196" i="3"/>
  <c r="E196" i="3" s="1"/>
  <c r="O195" i="3"/>
  <c r="E195" i="3" s="1"/>
  <c r="O194" i="3"/>
  <c r="O193" i="3"/>
  <c r="O192" i="3"/>
  <c r="E192" i="3" s="1"/>
  <c r="O191" i="3"/>
  <c r="E191" i="3" s="1"/>
  <c r="O190" i="3"/>
  <c r="O189" i="3"/>
  <c r="E189" i="3" s="1"/>
  <c r="O188" i="3"/>
  <c r="E188" i="3" s="1"/>
  <c r="O187" i="3"/>
  <c r="E187" i="3" s="1"/>
  <c r="O186" i="3"/>
  <c r="O185" i="3"/>
  <c r="E185" i="3" s="1"/>
  <c r="O184" i="3"/>
  <c r="E184" i="3" s="1"/>
  <c r="O183" i="3"/>
  <c r="E183" i="3" s="1"/>
  <c r="O182" i="3"/>
  <c r="O181" i="3"/>
  <c r="E181" i="3" s="1"/>
  <c r="O180" i="3"/>
  <c r="E180" i="3" s="1"/>
  <c r="O179" i="3"/>
  <c r="E179" i="3" s="1"/>
  <c r="O178" i="3"/>
  <c r="O177" i="3"/>
  <c r="E177" i="3" s="1"/>
  <c r="O176" i="3"/>
  <c r="E176" i="3" s="1"/>
  <c r="O175" i="3"/>
  <c r="E175" i="3" s="1"/>
  <c r="O174" i="3"/>
  <c r="O173" i="3"/>
  <c r="E173" i="3" s="1"/>
  <c r="O172" i="3"/>
  <c r="E172" i="3" s="1"/>
  <c r="O171" i="3"/>
  <c r="E171" i="3" s="1"/>
  <c r="O170" i="3"/>
  <c r="O169" i="3"/>
  <c r="O168" i="3"/>
  <c r="E168" i="3" s="1"/>
  <c r="O167" i="3"/>
  <c r="E167" i="3" s="1"/>
  <c r="O166" i="3"/>
  <c r="O165" i="3"/>
  <c r="E165" i="3" s="1"/>
  <c r="O164" i="3"/>
  <c r="E164" i="3" s="1"/>
  <c r="O163" i="3"/>
  <c r="E163" i="3" s="1"/>
  <c r="O162" i="3"/>
  <c r="O161" i="3"/>
  <c r="O160" i="3"/>
  <c r="E160" i="3" s="1"/>
  <c r="O159" i="3"/>
  <c r="E159" i="3" s="1"/>
  <c r="O158" i="3"/>
  <c r="O157" i="3"/>
  <c r="E157" i="3" s="1"/>
  <c r="O156" i="3"/>
  <c r="E156" i="3" s="1"/>
  <c r="O155" i="3"/>
  <c r="E155" i="3" s="1"/>
  <c r="O154" i="3"/>
  <c r="O153" i="3"/>
  <c r="E153" i="3" s="1"/>
  <c r="O152" i="3"/>
  <c r="E152" i="3" s="1"/>
  <c r="O151" i="3"/>
  <c r="E151" i="3" s="1"/>
  <c r="O150" i="3"/>
  <c r="O149" i="3"/>
  <c r="E149" i="3" s="1"/>
  <c r="O148" i="3"/>
  <c r="E148" i="3" s="1"/>
  <c r="O147" i="3"/>
  <c r="E147" i="3" s="1"/>
  <c r="O146" i="3"/>
  <c r="O145" i="3"/>
  <c r="E145" i="3" s="1"/>
  <c r="O144" i="3"/>
  <c r="E144" i="3" s="1"/>
  <c r="O143" i="3"/>
  <c r="E143" i="3" s="1"/>
  <c r="O142" i="3"/>
  <c r="O141" i="3"/>
  <c r="E141" i="3" s="1"/>
  <c r="O140" i="3"/>
  <c r="E140" i="3" s="1"/>
  <c r="O139" i="3"/>
  <c r="E139" i="3" s="1"/>
  <c r="O138" i="3"/>
  <c r="O137" i="3"/>
  <c r="O136" i="3"/>
  <c r="E136" i="3" s="1"/>
  <c r="O135" i="3"/>
  <c r="E135" i="3" s="1"/>
  <c r="O134" i="3"/>
  <c r="O133" i="3"/>
  <c r="E133" i="3" s="1"/>
  <c r="O132" i="3"/>
  <c r="E132" i="3" s="1"/>
  <c r="O131" i="3"/>
  <c r="E131" i="3" s="1"/>
  <c r="O130" i="3"/>
  <c r="O129" i="3"/>
  <c r="O128" i="3"/>
  <c r="E128" i="3" s="1"/>
  <c r="O127" i="3"/>
  <c r="E127" i="3" s="1"/>
  <c r="O126" i="3"/>
  <c r="O125" i="3"/>
  <c r="E125" i="3" s="1"/>
  <c r="O124" i="3"/>
  <c r="E124" i="3" s="1"/>
  <c r="O123" i="3"/>
  <c r="E123" i="3" s="1"/>
  <c r="O122" i="3"/>
  <c r="O107" i="3"/>
  <c r="E107" i="3" s="1"/>
  <c r="O106" i="3"/>
  <c r="E106" i="3" s="1"/>
  <c r="O105" i="3"/>
  <c r="E105" i="3" s="1"/>
  <c r="O104" i="3"/>
  <c r="E104" i="3"/>
  <c r="O103" i="3"/>
  <c r="E103" i="3" s="1"/>
  <c r="O101" i="3"/>
  <c r="E101" i="3" s="1"/>
  <c r="O100" i="3"/>
  <c r="O102" i="3"/>
  <c r="E102" i="3" s="1"/>
  <c r="O99" i="3"/>
  <c r="O98" i="3"/>
  <c r="E98" i="3" s="1"/>
  <c r="O97" i="3"/>
  <c r="O96" i="3"/>
  <c r="E96" i="3" s="1"/>
  <c r="O95" i="3"/>
  <c r="E95" i="3" s="1"/>
  <c r="O94" i="3"/>
  <c r="E94" i="3" s="1"/>
  <c r="O121" i="3"/>
  <c r="O120" i="3"/>
  <c r="E120" i="3" s="1"/>
  <c r="O119" i="3"/>
  <c r="E119" i="3" s="1"/>
  <c r="O118" i="3"/>
  <c r="E118" i="3" s="1"/>
  <c r="O117" i="3"/>
  <c r="O116" i="3"/>
  <c r="E116" i="3"/>
  <c r="O115" i="3"/>
  <c r="E115" i="3" s="1"/>
  <c r="O114" i="3"/>
  <c r="O113" i="3"/>
  <c r="E113" i="3" s="1"/>
  <c r="O112" i="3"/>
  <c r="E112" i="3" s="1"/>
  <c r="O111" i="3"/>
  <c r="O110" i="3"/>
  <c r="E110" i="3" s="1"/>
  <c r="O109" i="3"/>
  <c r="E109" i="3" s="1"/>
  <c r="O108" i="3"/>
  <c r="E108" i="3" s="1"/>
  <c r="O93" i="3"/>
  <c r="O92" i="3"/>
  <c r="E92" i="3" s="1"/>
  <c r="O91" i="3"/>
  <c r="E91" i="3" s="1"/>
  <c r="O90" i="3"/>
  <c r="E90" i="3" s="1"/>
  <c r="O89" i="3"/>
  <c r="O88" i="3"/>
  <c r="E88" i="3" s="1"/>
  <c r="O87" i="3"/>
  <c r="O86" i="3"/>
  <c r="E86" i="3" s="1"/>
  <c r="O85" i="3"/>
  <c r="O84" i="3"/>
  <c r="E84" i="3" s="1"/>
  <c r="O83" i="3"/>
  <c r="E83" i="3" s="1"/>
  <c r="O82" i="3"/>
  <c r="E82" i="3" s="1"/>
  <c r="O81" i="3"/>
  <c r="O80" i="3"/>
  <c r="E80" i="3" s="1"/>
  <c r="O79" i="3"/>
  <c r="E79" i="3" s="1"/>
  <c r="O78" i="3"/>
  <c r="E78" i="3" s="1"/>
  <c r="O77" i="3"/>
  <c r="O76" i="3"/>
  <c r="E76" i="3" s="1"/>
  <c r="O75" i="3"/>
  <c r="E75" i="3" s="1"/>
  <c r="O74" i="3"/>
  <c r="E74" i="3" s="1"/>
  <c r="O569" i="3"/>
  <c r="E569" i="3" s="1"/>
  <c r="O568" i="3"/>
  <c r="E568" i="3" s="1"/>
  <c r="O567" i="3"/>
  <c r="E567" i="3" s="1"/>
  <c r="O566" i="3"/>
  <c r="E566" i="3" s="1"/>
  <c r="O573" i="3"/>
  <c r="E573" i="3"/>
  <c r="O572" i="3"/>
  <c r="E572" i="3" s="1"/>
  <c r="O571" i="3"/>
  <c r="E571" i="3" s="1"/>
  <c r="O570" i="3"/>
  <c r="E570" i="3" s="1"/>
  <c r="O565" i="3"/>
  <c r="E565" i="3" s="1"/>
  <c r="O564" i="3"/>
  <c r="E564" i="3" s="1"/>
  <c r="O563" i="3"/>
  <c r="E563" i="3" s="1"/>
  <c r="O562" i="3"/>
  <c r="E562" i="3" s="1"/>
  <c r="O561" i="3"/>
  <c r="E561" i="3" s="1"/>
  <c r="O560" i="3"/>
  <c r="E560" i="3" s="1"/>
  <c r="O559" i="3"/>
  <c r="E559" i="3" s="1"/>
  <c r="O558" i="3"/>
  <c r="E558" i="3" s="1"/>
  <c r="O543" i="3"/>
  <c r="E543" i="3" s="1"/>
  <c r="O542" i="3"/>
  <c r="E542" i="3" s="1"/>
  <c r="O541" i="3"/>
  <c r="E541" i="3" s="1"/>
  <c r="O540" i="3"/>
  <c r="E540" i="3" s="1"/>
  <c r="O539" i="3"/>
  <c r="E539" i="3" s="1"/>
  <c r="O538" i="3"/>
  <c r="E538" i="3" s="1"/>
  <c r="O537" i="3"/>
  <c r="E537" i="3" s="1"/>
  <c r="O536" i="3"/>
  <c r="E536" i="3" s="1"/>
  <c r="O535" i="3"/>
  <c r="E535" i="3" s="1"/>
  <c r="O534" i="3"/>
  <c r="E534" i="3" s="1"/>
  <c r="O533" i="3"/>
  <c r="E533" i="3" s="1"/>
  <c r="O532" i="3"/>
  <c r="E532" i="3" s="1"/>
  <c r="O531" i="3"/>
  <c r="E531" i="3" s="1"/>
  <c r="O530" i="3"/>
  <c r="E530" i="3" s="1"/>
  <c r="O557" i="3"/>
  <c r="E557" i="3" s="1"/>
  <c r="O556" i="3"/>
  <c r="E556" i="3" s="1"/>
  <c r="O555" i="3"/>
  <c r="E555" i="3" s="1"/>
  <c r="O554" i="3"/>
  <c r="E554" i="3" s="1"/>
  <c r="O553" i="3"/>
  <c r="E553" i="3" s="1"/>
  <c r="O552" i="3"/>
  <c r="E552" i="3" s="1"/>
  <c r="O551" i="3"/>
  <c r="E551" i="3"/>
  <c r="O550" i="3"/>
  <c r="E550" i="3" s="1"/>
  <c r="O549" i="3"/>
  <c r="E549" i="3" s="1"/>
  <c r="O548" i="3"/>
  <c r="E548" i="3" s="1"/>
  <c r="O547" i="3"/>
  <c r="E547" i="3" s="1"/>
  <c r="O546" i="3"/>
  <c r="E546" i="3" s="1"/>
  <c r="O545" i="3"/>
  <c r="E545" i="3" s="1"/>
  <c r="O544" i="3"/>
  <c r="E544" i="3" s="1"/>
  <c r="O529" i="3"/>
  <c r="E529" i="3" s="1"/>
  <c r="O528" i="3"/>
  <c r="E528" i="3" s="1"/>
  <c r="O527" i="3"/>
  <c r="E527" i="3" s="1"/>
  <c r="O526" i="3"/>
  <c r="E526" i="3" s="1"/>
  <c r="O525" i="3"/>
  <c r="E525" i="3" s="1"/>
  <c r="O524" i="3"/>
  <c r="E524" i="3" s="1"/>
  <c r="O523" i="3"/>
  <c r="E523" i="3" s="1"/>
  <c r="O522" i="3"/>
  <c r="E522" i="3" s="1"/>
  <c r="O521" i="3"/>
  <c r="E521" i="3" s="1"/>
  <c r="O520" i="3"/>
  <c r="E520" i="3" s="1"/>
  <c r="O519" i="3"/>
  <c r="E519" i="3" s="1"/>
  <c r="O518" i="3"/>
  <c r="E518" i="3" s="1"/>
  <c r="O517" i="3"/>
  <c r="E517" i="3" s="1"/>
  <c r="O516" i="3"/>
  <c r="E516" i="3" s="1"/>
  <c r="O515" i="3"/>
  <c r="E515" i="3" s="1"/>
  <c r="O514" i="3"/>
  <c r="E514" i="3" s="1"/>
  <c r="O513" i="3"/>
  <c r="E513" i="3" s="1"/>
  <c r="O512" i="3"/>
  <c r="E512" i="3" s="1"/>
  <c r="O511" i="3"/>
  <c r="E511" i="3" s="1"/>
  <c r="O510" i="3"/>
  <c r="E510" i="3" s="1"/>
  <c r="O509" i="3"/>
  <c r="E509" i="3" s="1"/>
  <c r="O508" i="3"/>
  <c r="E508" i="3" s="1"/>
  <c r="O507" i="3"/>
  <c r="E507" i="3" s="1"/>
  <c r="O506" i="3"/>
  <c r="E506" i="3" s="1"/>
  <c r="O505" i="3"/>
  <c r="E505" i="3" s="1"/>
  <c r="O504" i="3"/>
  <c r="E504" i="3" s="1"/>
  <c r="O503" i="3"/>
  <c r="E503" i="3" s="1"/>
  <c r="O502" i="3"/>
  <c r="E502" i="3" s="1"/>
  <c r="O501" i="3"/>
  <c r="E501" i="3" s="1"/>
  <c r="O500" i="3"/>
  <c r="E500" i="3" s="1"/>
  <c r="O499" i="3"/>
  <c r="E499" i="3" s="1"/>
  <c r="O498" i="3"/>
  <c r="E498" i="3" s="1"/>
  <c r="O497" i="3"/>
  <c r="E497" i="3" s="1"/>
  <c r="O496" i="3"/>
  <c r="E496" i="3" s="1"/>
  <c r="O495" i="3"/>
  <c r="E495" i="3" s="1"/>
  <c r="O494" i="3"/>
  <c r="E494" i="3" s="1"/>
  <c r="O493" i="3"/>
  <c r="E493" i="3" s="1"/>
  <c r="O492" i="3"/>
  <c r="E492" i="3" s="1"/>
  <c r="O491" i="3"/>
  <c r="E491" i="3" s="1"/>
  <c r="O490" i="3"/>
  <c r="E490" i="3" s="1"/>
  <c r="O489" i="3"/>
  <c r="E489" i="3" s="1"/>
  <c r="O488" i="3"/>
  <c r="E488" i="3" s="1"/>
  <c r="O487" i="3"/>
  <c r="E487" i="3" s="1"/>
  <c r="O486" i="3"/>
  <c r="E486" i="3" s="1"/>
  <c r="O485" i="3"/>
  <c r="E485" i="3" s="1"/>
  <c r="O484" i="3"/>
  <c r="E484" i="3" s="1"/>
  <c r="O483" i="3"/>
  <c r="E483" i="3" s="1"/>
  <c r="O482" i="3"/>
  <c r="E482" i="3" s="1"/>
  <c r="O481" i="3"/>
  <c r="E481" i="3" s="1"/>
  <c r="O480" i="3"/>
  <c r="E480" i="3" s="1"/>
  <c r="O479" i="3"/>
  <c r="E479" i="3" s="1"/>
  <c r="O478" i="3"/>
  <c r="E478" i="3" s="1"/>
  <c r="O477" i="3"/>
  <c r="E477" i="3" s="1"/>
  <c r="O476" i="3"/>
  <c r="E476" i="3" s="1"/>
  <c r="O475" i="3"/>
  <c r="E475" i="3" s="1"/>
  <c r="O474" i="3"/>
  <c r="E474" i="3" s="1"/>
  <c r="O473" i="3"/>
  <c r="E473" i="3" s="1"/>
  <c r="O472" i="3"/>
  <c r="E472" i="3" s="1"/>
  <c r="O471" i="3"/>
  <c r="E471" i="3" s="1"/>
  <c r="O470" i="3"/>
  <c r="E470" i="3" s="1"/>
  <c r="O469" i="3"/>
  <c r="E469" i="3" s="1"/>
  <c r="O468" i="3"/>
  <c r="E468" i="3" s="1"/>
  <c r="O467" i="3"/>
  <c r="E467" i="3" s="1"/>
  <c r="O466" i="3"/>
  <c r="E466" i="3" s="1"/>
  <c r="O465" i="3"/>
  <c r="E465" i="3" s="1"/>
  <c r="O464" i="3"/>
  <c r="E464" i="3" s="1"/>
  <c r="O463" i="3"/>
  <c r="E463" i="3" s="1"/>
  <c r="O462" i="3"/>
  <c r="E462" i="3" s="1"/>
  <c r="O461" i="3"/>
  <c r="E461" i="3" s="1"/>
  <c r="O460" i="3"/>
  <c r="E460" i="3" s="1"/>
  <c r="O459" i="3"/>
  <c r="E459" i="3" s="1"/>
  <c r="O458" i="3"/>
  <c r="E458" i="3" s="1"/>
  <c r="O457" i="3"/>
  <c r="E457" i="3" s="1"/>
  <c r="O456" i="3"/>
  <c r="E456" i="3" s="1"/>
  <c r="O455" i="3"/>
  <c r="E455" i="3" s="1"/>
  <c r="O454" i="3"/>
  <c r="E454" i="3" s="1"/>
  <c r="O453" i="3"/>
  <c r="E453" i="3" s="1"/>
  <c r="O452" i="3"/>
  <c r="E452" i="3" s="1"/>
  <c r="O451" i="3"/>
  <c r="E451" i="3" s="1"/>
  <c r="O450" i="3"/>
  <c r="E450" i="3" s="1"/>
  <c r="O449" i="3"/>
  <c r="E449" i="3" s="1"/>
  <c r="O448" i="3"/>
  <c r="E448" i="3" s="1"/>
  <c r="O447" i="3"/>
  <c r="E447" i="3" s="1"/>
  <c r="O446" i="3"/>
  <c r="E446" i="3" s="1"/>
  <c r="O445" i="3"/>
  <c r="E445" i="3" s="1"/>
  <c r="O444" i="3"/>
  <c r="E444" i="3" s="1"/>
  <c r="O439" i="3"/>
  <c r="E439" i="3" s="1"/>
  <c r="O438" i="3"/>
  <c r="E438" i="3" s="1"/>
  <c r="O437" i="3"/>
  <c r="E437" i="3" s="1"/>
  <c r="O436" i="3"/>
  <c r="E436" i="3" s="1"/>
  <c r="O431" i="3"/>
  <c r="E431" i="3" s="1"/>
  <c r="O430" i="3"/>
  <c r="E430" i="3" s="1"/>
  <c r="O429" i="3"/>
  <c r="E429" i="3" s="1"/>
  <c r="O428" i="3"/>
  <c r="E428" i="3" s="1"/>
  <c r="O413" i="3"/>
  <c r="E413" i="3" s="1"/>
  <c r="O412" i="3"/>
  <c r="E412" i="3" s="1"/>
  <c r="O411" i="3"/>
  <c r="E411" i="3" s="1"/>
  <c r="O410" i="3"/>
  <c r="E410" i="3" s="1"/>
  <c r="O409" i="3"/>
  <c r="E409" i="3" s="1"/>
  <c r="O408" i="3"/>
  <c r="E408" i="3" s="1"/>
  <c r="O407" i="3"/>
  <c r="E407" i="3" s="1"/>
  <c r="O406" i="3"/>
  <c r="E406" i="3" s="1"/>
  <c r="O405" i="3"/>
  <c r="E405" i="3" s="1"/>
  <c r="O404" i="3"/>
  <c r="E404" i="3" s="1"/>
  <c r="O403" i="3"/>
  <c r="E403" i="3" s="1"/>
  <c r="O402" i="3"/>
  <c r="E402" i="3" s="1"/>
  <c r="O401" i="3"/>
  <c r="E401" i="3" s="1"/>
  <c r="O400" i="3"/>
  <c r="E400" i="3" s="1"/>
  <c r="O385" i="3"/>
  <c r="E385" i="3" s="1"/>
  <c r="O384" i="3"/>
  <c r="E384" i="3" s="1"/>
  <c r="O383" i="3"/>
  <c r="E383" i="3" s="1"/>
  <c r="O382" i="3"/>
  <c r="E382" i="3" s="1"/>
  <c r="O381" i="3"/>
  <c r="E381" i="3" s="1"/>
  <c r="O380" i="3"/>
  <c r="E380" i="3" s="1"/>
  <c r="O379" i="3"/>
  <c r="E379" i="3" s="1"/>
  <c r="O378" i="3"/>
  <c r="E378" i="3" s="1"/>
  <c r="O377" i="3"/>
  <c r="E377" i="3" s="1"/>
  <c r="O376" i="3"/>
  <c r="E376" i="3" s="1"/>
  <c r="O375" i="3"/>
  <c r="E375" i="3" s="1"/>
  <c r="O374" i="3"/>
  <c r="E374" i="3" s="1"/>
  <c r="O373" i="3"/>
  <c r="E373" i="3" s="1"/>
  <c r="O372" i="3"/>
  <c r="E372" i="3" s="1"/>
  <c r="O367" i="3"/>
  <c r="E367" i="3" s="1"/>
  <c r="O366" i="3"/>
  <c r="E366" i="3" s="1"/>
  <c r="O365" i="3"/>
  <c r="E365" i="3" s="1"/>
  <c r="O364" i="3"/>
  <c r="E364" i="3" s="1"/>
  <c r="O359" i="3"/>
  <c r="E359" i="3" s="1"/>
  <c r="O358" i="3"/>
  <c r="E358" i="3" s="1"/>
  <c r="O357" i="3"/>
  <c r="E357" i="3" s="1"/>
  <c r="O356" i="3"/>
  <c r="E356" i="3" s="1"/>
  <c r="O341" i="3"/>
  <c r="E341" i="3" s="1"/>
  <c r="O340" i="3"/>
  <c r="E340" i="3" s="1"/>
  <c r="O339" i="3"/>
  <c r="E339" i="3" s="1"/>
  <c r="O338" i="3"/>
  <c r="E338" i="3" s="1"/>
  <c r="O337" i="3"/>
  <c r="E337" i="3" s="1"/>
  <c r="O336" i="3"/>
  <c r="E336" i="3" s="1"/>
  <c r="O335" i="3"/>
  <c r="E335" i="3" s="1"/>
  <c r="O334" i="3"/>
  <c r="E334" i="3" s="1"/>
  <c r="O333" i="3"/>
  <c r="E333" i="3" s="1"/>
  <c r="O332" i="3"/>
  <c r="E332" i="3" s="1"/>
  <c r="O331" i="3"/>
  <c r="E331" i="3" s="1"/>
  <c r="O330" i="3"/>
  <c r="E330" i="3" s="1"/>
  <c r="O329" i="3"/>
  <c r="E329" i="3" s="1"/>
  <c r="O328" i="3"/>
  <c r="E328" i="3" s="1"/>
  <c r="O313" i="3"/>
  <c r="E313" i="3" s="1"/>
  <c r="O312" i="3"/>
  <c r="E312" i="3" s="1"/>
  <c r="O311" i="3"/>
  <c r="E311" i="3" s="1"/>
  <c r="O310" i="3"/>
  <c r="E310" i="3" s="1"/>
  <c r="O309" i="3"/>
  <c r="E309" i="3" s="1"/>
  <c r="O308" i="3"/>
  <c r="E308" i="3" s="1"/>
  <c r="O307" i="3"/>
  <c r="E307" i="3" s="1"/>
  <c r="O306" i="3"/>
  <c r="E306" i="3" s="1"/>
  <c r="O305" i="3"/>
  <c r="E305" i="3" s="1"/>
  <c r="O304" i="3"/>
  <c r="E304" i="3" s="1"/>
  <c r="O303" i="3"/>
  <c r="E303" i="3" s="1"/>
  <c r="O302" i="3"/>
  <c r="E302" i="3" s="1"/>
  <c r="O301" i="3"/>
  <c r="E301" i="3" s="1"/>
  <c r="O300" i="3"/>
  <c r="E300" i="3" s="1"/>
  <c r="O295" i="3"/>
  <c r="E295" i="3" s="1"/>
  <c r="O294" i="3"/>
  <c r="E294" i="3" s="1"/>
  <c r="O293" i="3"/>
  <c r="E293" i="3" s="1"/>
  <c r="O292" i="3"/>
  <c r="E292" i="3" s="1"/>
  <c r="O287" i="3"/>
  <c r="E287" i="3" s="1"/>
  <c r="O286" i="3"/>
  <c r="E286" i="3" s="1"/>
  <c r="O285" i="3"/>
  <c r="E285" i="3" s="1"/>
  <c r="O284" i="3"/>
  <c r="E284" i="3" s="1"/>
  <c r="O269" i="3"/>
  <c r="E269" i="3" s="1"/>
  <c r="O268" i="3"/>
  <c r="E268" i="3" s="1"/>
  <c r="O267" i="3"/>
  <c r="E267" i="3" s="1"/>
  <c r="O266" i="3"/>
  <c r="E266" i="3"/>
  <c r="O265" i="3"/>
  <c r="E265" i="3" s="1"/>
  <c r="O264" i="3"/>
  <c r="E264" i="3" s="1"/>
  <c r="O263" i="3"/>
  <c r="E263" i="3" s="1"/>
  <c r="O262" i="3"/>
  <c r="E262" i="3" s="1"/>
  <c r="O261" i="3"/>
  <c r="E261" i="3" s="1"/>
  <c r="O260" i="3"/>
  <c r="E260" i="3" s="1"/>
  <c r="O259" i="3"/>
  <c r="E259" i="3" s="1"/>
  <c r="O258" i="3"/>
  <c r="E258" i="3" s="1"/>
  <c r="O257" i="3"/>
  <c r="E257" i="3" s="1"/>
  <c r="O256" i="3"/>
  <c r="E256" i="3" s="1"/>
  <c r="O241" i="3"/>
  <c r="E241" i="3" s="1"/>
  <c r="O240" i="3"/>
  <c r="E240" i="3" s="1"/>
  <c r="O239" i="3"/>
  <c r="O238" i="3"/>
  <c r="E238" i="3" s="1"/>
  <c r="O237" i="3"/>
  <c r="E237" i="3" s="1"/>
  <c r="O236" i="3"/>
  <c r="O235" i="3"/>
  <c r="E235" i="3" s="1"/>
  <c r="O234" i="3"/>
  <c r="E234" i="3" s="1"/>
  <c r="O233" i="3"/>
  <c r="E233" i="3" s="1"/>
  <c r="O232" i="3"/>
  <c r="E232" i="3" s="1"/>
  <c r="O231" i="3"/>
  <c r="E231" i="3" s="1"/>
  <c r="O230" i="3"/>
  <c r="E230" i="3" s="1"/>
  <c r="O229" i="3"/>
  <c r="E229" i="3" s="1"/>
  <c r="O228" i="3"/>
  <c r="E228" i="3" s="1"/>
  <c r="O242" i="3"/>
  <c r="E242" i="3" s="1"/>
  <c r="O243" i="3"/>
  <c r="E243" i="3" s="1"/>
  <c r="O244" i="3"/>
  <c r="E244" i="3" s="1"/>
  <c r="O245" i="3"/>
  <c r="E245" i="3" s="1"/>
  <c r="O246" i="3"/>
  <c r="E246" i="3" s="1"/>
  <c r="O247" i="3"/>
  <c r="E247" i="3" s="1"/>
  <c r="O248" i="3"/>
  <c r="E248" i="3" s="1"/>
  <c r="O249" i="3"/>
  <c r="E249" i="3" s="1"/>
  <c r="O250" i="3"/>
  <c r="E250" i="3" s="1"/>
  <c r="O251" i="3"/>
  <c r="E251" i="3" s="1"/>
  <c r="O253" i="3"/>
  <c r="E253" i="3" s="1"/>
  <c r="O252" i="3"/>
  <c r="E252" i="3" s="1"/>
  <c r="O254" i="3"/>
  <c r="E254" i="3" s="1"/>
  <c r="O255" i="3"/>
  <c r="E255" i="3" s="1"/>
  <c r="O270" i="3"/>
  <c r="E270" i="3" s="1"/>
  <c r="O271" i="3"/>
  <c r="E271" i="3" s="1"/>
  <c r="O272" i="3"/>
  <c r="E272" i="3" s="1"/>
  <c r="O273" i="3"/>
  <c r="E273" i="3" s="1"/>
  <c r="O274" i="3"/>
  <c r="E274" i="3" s="1"/>
  <c r="O275" i="3"/>
  <c r="E275" i="3" s="1"/>
  <c r="O276" i="3"/>
  <c r="E276" i="3" s="1"/>
  <c r="O277" i="3"/>
  <c r="E277" i="3" s="1"/>
  <c r="O278" i="3"/>
  <c r="E278" i="3" s="1"/>
  <c r="O279" i="3"/>
  <c r="E279" i="3" s="1"/>
  <c r="O280" i="3"/>
  <c r="E280" i="3" s="1"/>
  <c r="O281" i="3"/>
  <c r="E281" i="3" s="1"/>
  <c r="O282" i="3"/>
  <c r="E282" i="3" s="1"/>
  <c r="O283" i="3"/>
  <c r="E283" i="3" s="1"/>
  <c r="O288" i="3"/>
  <c r="E288" i="3"/>
  <c r="O289" i="3"/>
  <c r="E289" i="3" s="1"/>
  <c r="O290" i="3"/>
  <c r="E290" i="3" s="1"/>
  <c r="O291" i="3"/>
  <c r="E291" i="3" s="1"/>
  <c r="O296" i="3"/>
  <c r="E296" i="3" s="1"/>
  <c r="O297" i="3"/>
  <c r="E297" i="3" s="1"/>
  <c r="O298" i="3"/>
  <c r="E298" i="3" s="1"/>
  <c r="O299" i="3"/>
  <c r="E299" i="3" s="1"/>
  <c r="O314" i="3"/>
  <c r="E314" i="3" s="1"/>
  <c r="O315" i="3"/>
  <c r="E315" i="3" s="1"/>
  <c r="O316" i="3"/>
  <c r="E316" i="3" s="1"/>
  <c r="O317" i="3"/>
  <c r="E317" i="3" s="1"/>
  <c r="O318" i="3"/>
  <c r="E318" i="3" s="1"/>
  <c r="O319" i="3"/>
  <c r="E319" i="3" s="1"/>
  <c r="O320" i="3"/>
  <c r="E320" i="3" s="1"/>
  <c r="O321" i="3"/>
  <c r="E321" i="3" s="1"/>
  <c r="O322" i="3"/>
  <c r="E322" i="3" s="1"/>
  <c r="O323" i="3"/>
  <c r="E323" i="3" s="1"/>
  <c r="O324" i="3"/>
  <c r="E324" i="3" s="1"/>
  <c r="O325" i="3"/>
  <c r="E325" i="3" s="1"/>
  <c r="O326" i="3"/>
  <c r="E326" i="3" s="1"/>
  <c r="O327" i="3"/>
  <c r="E327" i="3" s="1"/>
  <c r="O342" i="3"/>
  <c r="E342" i="3"/>
  <c r="O343" i="3"/>
  <c r="E343" i="3" s="1"/>
  <c r="O344" i="3"/>
  <c r="E344" i="3" s="1"/>
  <c r="O345" i="3"/>
  <c r="E345" i="3" s="1"/>
  <c r="O346" i="3"/>
  <c r="E346" i="3" s="1"/>
  <c r="O347" i="3"/>
  <c r="E347" i="3" s="1"/>
  <c r="O348" i="3"/>
  <c r="E348" i="3" s="1"/>
  <c r="O349" i="3"/>
  <c r="E349" i="3" s="1"/>
  <c r="O350" i="3"/>
  <c r="E350" i="3" s="1"/>
  <c r="O351" i="3"/>
  <c r="E351" i="3" s="1"/>
  <c r="O352" i="3"/>
  <c r="E352" i="3" s="1"/>
  <c r="O353" i="3"/>
  <c r="E353" i="3" s="1"/>
  <c r="O354" i="3"/>
  <c r="E354" i="3" s="1"/>
  <c r="O355" i="3"/>
  <c r="E355" i="3" s="1"/>
  <c r="O360" i="3"/>
  <c r="E360" i="3" s="1"/>
  <c r="O361" i="3"/>
  <c r="E361" i="3" s="1"/>
  <c r="O362" i="3"/>
  <c r="E362" i="3" s="1"/>
  <c r="O363" i="3"/>
  <c r="E363" i="3" s="1"/>
  <c r="O368" i="3"/>
  <c r="E368" i="3" s="1"/>
  <c r="O369" i="3"/>
  <c r="E369" i="3" s="1"/>
  <c r="O370" i="3"/>
  <c r="E370" i="3" s="1"/>
  <c r="O371" i="3"/>
  <c r="E371" i="3" s="1"/>
  <c r="O386" i="3"/>
  <c r="E386" i="3" s="1"/>
  <c r="O387" i="3"/>
  <c r="E387" i="3" s="1"/>
  <c r="O388" i="3"/>
  <c r="E388" i="3" s="1"/>
  <c r="O389" i="3"/>
  <c r="E389" i="3" s="1"/>
  <c r="O390" i="3"/>
  <c r="E390" i="3" s="1"/>
  <c r="O391" i="3"/>
  <c r="E391" i="3" s="1"/>
  <c r="O392" i="3"/>
  <c r="E392" i="3" s="1"/>
  <c r="O393" i="3"/>
  <c r="E393" i="3" s="1"/>
  <c r="O394" i="3"/>
  <c r="E394" i="3" s="1"/>
  <c r="O395" i="3"/>
  <c r="E395" i="3" s="1"/>
  <c r="O396" i="3"/>
  <c r="E396" i="3" s="1"/>
  <c r="O397" i="3"/>
  <c r="E397" i="3" s="1"/>
  <c r="O398" i="3"/>
  <c r="E398" i="3" s="1"/>
  <c r="O399" i="3"/>
  <c r="E399" i="3" s="1"/>
  <c r="O414" i="3"/>
  <c r="E414" i="3" s="1"/>
  <c r="O415" i="3"/>
  <c r="E415" i="3" s="1"/>
  <c r="O416" i="3"/>
  <c r="E416" i="3" s="1"/>
  <c r="O417" i="3"/>
  <c r="E417" i="3" s="1"/>
  <c r="O418" i="3"/>
  <c r="E418" i="3" s="1"/>
  <c r="O419" i="3"/>
  <c r="E419" i="3" s="1"/>
  <c r="O420" i="3"/>
  <c r="E420" i="3" s="1"/>
  <c r="O421" i="3"/>
  <c r="E421" i="3" s="1"/>
  <c r="O422" i="3"/>
  <c r="E422" i="3" s="1"/>
  <c r="O423" i="3"/>
  <c r="E423" i="3" s="1"/>
  <c r="O424" i="3"/>
  <c r="E424" i="3" s="1"/>
  <c r="O425" i="3"/>
  <c r="E425" i="3" s="1"/>
  <c r="O426" i="3"/>
  <c r="E426" i="3" s="1"/>
  <c r="O427" i="3"/>
  <c r="E427" i="3" s="1"/>
  <c r="O432" i="3"/>
  <c r="E432" i="3" s="1"/>
  <c r="O433" i="3"/>
  <c r="E433" i="3" s="1"/>
  <c r="O434" i="3"/>
  <c r="E434" i="3" s="1"/>
  <c r="O435" i="3"/>
  <c r="E435" i="3" s="1"/>
  <c r="O440" i="3"/>
  <c r="E440" i="3" s="1"/>
  <c r="O441" i="3"/>
  <c r="E441" i="3" s="1"/>
  <c r="O442" i="3"/>
  <c r="E442" i="3" s="1"/>
  <c r="O443" i="3"/>
  <c r="E443" i="3" s="1"/>
  <c r="E604" i="3"/>
  <c r="E600" i="3"/>
  <c r="E596" i="3"/>
  <c r="E593" i="3"/>
  <c r="E592" i="3"/>
  <c r="E588" i="3"/>
  <c r="E584" i="3"/>
  <c r="H6" i="3" s="1"/>
  <c r="H10" i="3" s="1"/>
  <c r="E580" i="3"/>
  <c r="E576" i="3"/>
  <c r="E239" i="3"/>
  <c r="E236" i="3"/>
  <c r="E226" i="3"/>
  <c r="E225" i="3"/>
  <c r="E222" i="3"/>
  <c r="E218" i="3"/>
  <c r="E214" i="3"/>
  <c r="E210" i="3"/>
  <c r="E206" i="3"/>
  <c r="E202" i="3"/>
  <c r="E201" i="3"/>
  <c r="E198" i="3"/>
  <c r="E194" i="3"/>
  <c r="E193" i="3"/>
  <c r="E190" i="3"/>
  <c r="E186" i="3"/>
  <c r="E182" i="3"/>
  <c r="E178" i="3"/>
  <c r="E174" i="3"/>
  <c r="E170" i="3"/>
  <c r="E169" i="3"/>
  <c r="E166" i="3"/>
  <c r="E162" i="3"/>
  <c r="E161" i="3"/>
  <c r="E158" i="3"/>
  <c r="E154" i="3"/>
  <c r="E150" i="3"/>
  <c r="E146" i="3"/>
  <c r="E142" i="3"/>
  <c r="E138" i="3"/>
  <c r="E137" i="3"/>
  <c r="E134" i="3"/>
  <c r="E130" i="3"/>
  <c r="E129" i="3"/>
  <c r="E126" i="3"/>
  <c r="E122" i="3"/>
  <c r="E121" i="3"/>
  <c r="E117" i="3"/>
  <c r="E114" i="3"/>
  <c r="E111" i="3"/>
  <c r="E100" i="3"/>
  <c r="E99" i="3"/>
  <c r="E97" i="3"/>
  <c r="E93" i="3"/>
  <c r="E89" i="3"/>
  <c r="E87" i="3"/>
  <c r="E85" i="3"/>
  <c r="E81" i="3"/>
  <c r="E77"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<sst xmlns="http://schemas.openxmlformats.org/spreadsheetml/2006/main" count="2211" uniqueCount="674">
  <si>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</si>
  <si>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</si>
  <si>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</si>
  <si>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</si>
  <si>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</si>
  <si>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</si>
  <si>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</si>
  <si>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</si>
  <si>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</si>
  <si>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</si>
  <si>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</si>
  <si>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</si>
  <si>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</si>
  <si>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</si>
  <si>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</si>
  <si>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</si>
  <si>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</si>
  <si>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</si>
  <si>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</si>
  <si>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</si>
  <si>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</si>
  <si>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</si>
  <si>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</si>
  <si>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</si>
  <si>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</si>
  <si>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</si>
  <si>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</si>
  <si>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</si>
  <si>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</si>
  <si>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</si>
  <si>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</si>
  <si>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</si>
  <si>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</si>
  <si>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</si>
  <si>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</si>
  <si>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</si>
  <si>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</si>
  <si>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</si>
  <si>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</si>
  <si>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</si>
  <si>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</si>
  <si>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</si>
  <si>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</si>
  <si>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</si>
  <si>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</si>
  <si>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</si>
  <si>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</si>
  <si>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</si>
  <si>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</si>
  <si>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</si>
  <si>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</si>
  <si>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</si>
  <si>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</si>
  <si>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</si>
  <si>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</si>
  <si>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</si>
  <si>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</si>
  <si>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</si>
  <si>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</si>
  <si>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</si>
  <si>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</si>
  <si>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</si>
  <si>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</si>
  <si>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</si>
  <si>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</si>
  <si>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</si>
  <si>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</si>
  <si>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</si>
  <si>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</si>
  <si>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</si>
  <si>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</si>
  <si>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</si>
  <si>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</si>
  <si>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</si>
  <si>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</si>
  <si>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</si>
  <si>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</si>
  <si>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</si>
  <si>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</si>
  <si>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</si>
  <si>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</si>
  <si>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</si>
  <si>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</si>
  <si>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</si>
  <si>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</si>
  <si>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</si>
  <si>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</si>
  <si>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</si>
  <si>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</si>
  <si>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</si>
  <si>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</si>
  <si>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</si>
  <si>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</si>
  <si>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</si>
  <si>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</si>
  <si>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</si>
  <si>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</si>
  <si>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</si>
  <si>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</si>
  <si>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</si>
  <si>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</si>
  <si>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</si>
  <si>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</si>
  <si>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</si>
  <si>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</si>
  <si>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</si>
  <si>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</si>
  <si>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</si>
  <si>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</si>
  <si>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</si>
  <si>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</si>
  <si>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</si>
  <si>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</si>
  <si>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</si>
  <si>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</si>
  <si>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</si>
  <si>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</si>
  <si>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</si>
  <si>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</si>
  <si>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</si>
  <si>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</si>
  <si>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</si>
  <si>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</si>
  <si>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</si>
  <si>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</si>
  <si>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</si>
  <si>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</si>
  <si>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</si>
  <si>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</si>
  <si>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</si>
  <si>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</si>
  <si>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</si>
  <si>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</si>
  <si>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</si>
  <si>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</si>
  <si>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</si>
  <si>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</si>
  <si>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</si>
  <si>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</si>
  <si>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</si>
  <si>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</si>
  <si>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</si>
  <si>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</si>
  <si>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</si>
  <si>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</si>
  <si>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</si>
  <si>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</si>
  <si>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</si>
  <si>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</si>
  <si>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</si>
  <si>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</si>
  <si>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</si>
  <si>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</si>
  <si>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</si>
  <si>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</si>
  <si>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</si>
  <si>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</si>
  <si>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</si>
  <si>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</si>
  <si>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</si>
  <si>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</si>
  <si>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</si>
  <si>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</si>
  <si>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</si>
  <si>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</si>
  <si>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</si>
  <si>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</si>
  <si>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</si>
  <si>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</si>
  <si>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</si>
  <si>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</si>
  <si>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</si>
  <si>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</si>
  <si>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</si>
  <si>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</si>
  <si>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</si>
  <si>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</si>
  <si>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</si>
  <si>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</si>
  <si>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</si>
  <si>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</si>
  <si>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</si>
  <si>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</si>
  <si>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</si>
  <si>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</si>
  <si>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</si>
  <si>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</si>
  <si>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</si>
  <si>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</si>
  <si>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</si>
  <si>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</si>
  <si>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</si>
  <si>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</si>
  <si>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</si>
  <si>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</si>
  <si>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</si>
  <si>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</si>
  <si>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</si>
  <si>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</si>
  <si>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</si>
  <si>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</si>
  <si>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</si>
  <si>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</si>
  <si>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</si>
  <si>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</si>
  <si>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</si>
  <si>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</si>
  <si>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</si>
  <si>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</si>
  <si>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</si>
  <si>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</si>
  <si>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</si>
  <si>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</si>
  <si>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</si>
  <si>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</si>
  <si>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</si>
  <si>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</si>
  <si>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</si>
  <si>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</si>
  <si>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</si>
  <si>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</si>
  <si>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</si>
  <si>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</si>
  <si>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</si>
  <si>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</si>
  <si>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</si>
  <si>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</si>
  <si>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</si>
  <si>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</si>
  <si>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</si>
  <si>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</si>
  <si>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</si>
  <si>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</si>
  <si>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</si>
  <si>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</si>
  <si>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</si>
  <si>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</si>
  <si>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</si>
  <si>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</si>
  <si>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</si>
  <si>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</si>
  <si>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</si>
  <si>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</si>
  <si>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</si>
  <si>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</si>
  <si>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</si>
  <si>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</si>
  <si>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</si>
  <si>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</si>
  <si>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</si>
  <si>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</si>
  <si>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</si>
  <si>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</si>
  <si>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</si>
  <si>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</si>
  <si>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</si>
  <si>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</si>
  <si>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</si>
  <si>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</si>
  <si>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</si>
  <si>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</si>
  <si>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</si>
  <si>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</si>
  <si>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</si>
  <si>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</si>
  <si>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</si>
  <si>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</si>
  <si>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</si>
  <si>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</si>
  <si>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</si>
  <si>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</si>
  <si>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</si>
  <si>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</si>
  <si>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</si>
  <si>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</si>
  <si>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</si>
  <si>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</si>
  <si>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</si>
  <si>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</si>
  <si>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</si>
  <si>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</si>
  <si>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</si>
  <si>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</si>
  <si>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</si>
  <si>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</si>
  <si>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</si>
  <si>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</si>
  <si>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</si>
  <si>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</si>
  <si>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</si>
  <si>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</si>
  <si>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</si>
  <si>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</si>
  <si>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</si>
  <si>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</si>
  <si>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</si>
  <si>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</si>
  <si>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</si>
  <si>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</si>
  <si>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</si>
  <si>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</si>
  <si>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</si>
  <si>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</si>
  <si>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</si>
  <si>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</si>
  <si>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</si>
  <si>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</si>
  <si>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</si>
  <si>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</si>
  <si>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</si>
  <si>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</si>
  <si>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</si>
  <si>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</si>
  <si>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</si>
  <si>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</si>
  <si>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</si>
  <si>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</si>
  <si>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</si>
  <si>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</si>
  <si>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</si>
  <si>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</si>
  <si>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</si>
  <si>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</si>
  <si>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</si>
  <si>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</si>
  <si>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</si>
  <si>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</si>
  <si>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</si>
  <si>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</si>
  <si>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</si>
  <si>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</si>
  <si>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</si>
  <si>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</si>
  <si>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</si>
  <si>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</si>
  <si>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</si>
  <si>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</si>
  <si>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</si>
  <si>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</si>
  <si>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</si>
  <si>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</si>
  <si>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</si>
  <si>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</si>
  <si>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</si>
  <si>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</si>
  <si>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</si>
  <si>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</si>
  <si>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</si>
  <si>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</si>
  <si>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</si>
  <si>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</si>
  <si>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</si>
  <si>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</si>
  <si>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</si>
  <si>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</si>
  <si>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</si>
  <si>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</si>
  <si>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</si>
  <si>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</si>
  <si>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</si>
  <si>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</si>
  <si>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</si>
  <si>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</si>
  <si>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</si>
  <si>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</si>
  <si>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</si>
  <si>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</si>
  <si>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</si>
  <si>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</si>
  <si>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</si>
  <si>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</si>
  <si>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</si>
  <si>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</si>
  <si>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</si>
  <si>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</si>
  <si>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</si>
  <si>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</si>
  <si>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</si>
  <si>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</si>
  <si>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</si>
  <si>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</si>
  <si>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</si>
  <si>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</si>
  <si>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</si>
  <si>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</si>
  <si>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</si>
  <si>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</si>
  <si>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</si>
  <si>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</si>
  <si>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</si>
  <si>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</si>
  <si>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</si>
  <si>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</si>
  <si>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</si>
  <si>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</si>
  <si>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</si>
  <si>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</si>
  <si>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</si>
  <si>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</si>
  <si>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</si>
  <si>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</si>
  <si>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</si>
  <si>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</si>
  <si>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</si>
  <si>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</si>
  <si>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</si>
  <si>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</si>
  <si>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</si>
  <si>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</si>
  <si>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</si>
  <si>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</si>
  <si>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</si>
  <si>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</si>
  <si>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</si>
  <si>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</si>
  <si>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</si>
  <si>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</si>
  <si>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</si>
  <si>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</si>
  <si>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</si>
  <si>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</si>
  <si>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</si>
  <si>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</si>
  <si>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</si>
  <si>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</si>
  <si>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</si>
  <si>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</si>
  <si>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</si>
  <si>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</si>
  <si>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</si>
  <si>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</si>
  <si>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</si>
  <si>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</si>
  <si>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</si>
  <si>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</si>
  <si>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</si>
  <si>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</si>
  <si>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</si>
  <si>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</si>
  <si>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</si>
  <si>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</si>
  <si>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</si>
  <si>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</si>
  <si>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</si>
  <si>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</si>
  <si>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</si>
  <si>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</si>
  <si>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</si>
  <si>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</si>
  <si>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</si>
  <si>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</si>
  <si>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</si>
  <si>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</si>
  <si>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</si>
  <si>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</si>
  <si>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</si>
  <si>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</si>
  <si>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</si>
  <si>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</si>
  <si>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</si>
  <si>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</si>
  <si>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</si>
  <si>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</si>
  <si>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</si>
  <si>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</si>
  <si>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</si>
  <si>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</si>
  <si>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</si>
  <si>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</si>
  <si>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</si>
  <si>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</si>
  <si>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</si>
  <si>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</si>
  <si>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</si>
  <si>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</si>
  <si>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</si>
  <si>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</si>
  <si>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</si>
  <si>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</si>
  <si>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</si>
  <si>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</si>
  <si>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</si>
  <si>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</si>
  <si>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</si>
  <si>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</si>
  <si>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</si>
  <si>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</si>
  <si>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</si>
  <si>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</si>
  <si>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</si>
  <si>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</si>
  <si>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</si>
  <si>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</si>
  <si>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</si>
  <si>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</si>
  <si>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</si>
  <si>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</si>
  <si>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</si>
  <si>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</si>
  <si>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</si>
  <si>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</si>
  <si>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</si>
  <si>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</si>
  <si>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</si>
  <si>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</si>
  <si>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</si>
  <si>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</si>
  <si>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</si>
  <si>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</si>
  <si>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</si>
  <si>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</si>
  <si>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</si>
  <si>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</si>
  <si>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</si>
  <si>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</si>
  <si>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</si>
  <si>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</si>
  <si>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</si>
  <si>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</si>
  <si>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</si>
  <si>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</si>
  <si>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</si>
  <si>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</si>
  <si>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</si>
  <si>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</si>
  <si>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</si>
  <si>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</si>
  <si>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</si>
  <si>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</si>
  <si>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</si>
  <si>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</si>
  <si>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</si>
  <si>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</si>
  <si>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</si>
  <si>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</si>
  <si>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</si>
  <si>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</si>
  <si>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</si>
  <si>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</si>
  <si>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</si>
  <si>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</si>
  <si>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</si>
  <si>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</si>
  <si>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</si>
  <si>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</si>
  <si>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</si>
  <si>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</si>
  <si>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</si>
  <si>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</si>
  <si>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</si>
  <si>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</si>
  <si>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</si>
  <si>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</si>
  <si>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</si>
  <si>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</si>
  <si>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</si>
  <si>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</si>
  <si>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</si>
  <si>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</si>
  <si>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</si>
  <si>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</si>
  <si>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</si>
  <si>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</si>
  <si>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</si>
  <si>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</si>
  <si>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</si>
  <si>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</si>
  <si>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</si>
  <si>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</si>
  <si>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</si>
  <si>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</si>
  <si>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</si>
  <si>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</si>
  <si>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</si>
  <si>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</si>
  <si>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</si>
  <si>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</si>
  <si>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</si>
  <si>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</si>
  <si>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</si>
  <si>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</si>
  <si>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</si>
  <si>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</si>
  <si>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</si>
  <si>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</si>
  <si>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</si>
  <si>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</si>
  <si>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</si>
  <si>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</si>
  <si>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</si>
  <si>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</si>
  <si>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</si>
  <si>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</si>
  <si>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</si>
  <si>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</si>
  <si>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</si>
  <si>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</si>
  <si>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</si>
  <si>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</si>
  <si>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</si>
  <si>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</si>
  <si>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</si>
  <si>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</si>
  <si>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</si>
  <si>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</si>
  <si>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</si>
  <si>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</si>
  <si>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</si>
  <si>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</si>
  <si>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</si>
  <si>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</si>
  <si>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</si>
  <si>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</si>
  <si>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</si>
  <si>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</si>
  <si>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</si>
  <si>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</si>
  <si>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</si>
  <si>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</si>
  <si>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</si>
  <si>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</si>
  <si>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</si>
  <si>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</si>
  <si>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</si>
  <si>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</si>
  <si>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</si>
  <si>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</si>
  <si>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</si>
  <si>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</si>
  <si>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</si>
  <si>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</si>
  <si>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</si>
  <si>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</si>
  <si>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</si>
  <si>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</si>
  <si>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</si>
  <si>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</si>
  <si>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</si>
  <si>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</si>
  <si>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</si>
  <si>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</si>
  <si>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</si>
  <si>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</si>
  <si>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</si>
  <si>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</si>
  <si>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</si>
  <si>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</si>
  <si>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</si>
  <si>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</si>
  <si>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</si>
  <si>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</si>
  <si>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</si>
  <si>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Оптима</t>
  </si>
  <si>
    <t>Исполнение подстации</t>
  </si>
  <si>
    <t xml:space="preserve"> Да </t>
  </si>
  <si>
    <t xml:space="preserve"> </t>
  </si>
  <si>
    <t>по заказу</t>
  </si>
  <si>
    <t>10(6)</t>
  </si>
  <si>
    <t xml:space="preserve">Вводное устройство </t>
  </si>
  <si>
    <t>Рубильник</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</si>
  <si>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</si>
  <si>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</si>
  <si>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</si>
  <si>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</si>
  <si>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</si>
  <si>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ПОКУПАТЕЛЬ</t>
  </si>
  <si>
    <t>в лице (ФИО):</t>
  </si>
  <si>
    <t>Директор:</t>
  </si>
  <si>
    <t>Дата составления:</t>
  </si>
  <si>
    <t>М.П.</t>
  </si>
  <si>
    <t>Опросный лист на КТП-ТВ "Оптима"</t>
  </si>
  <si>
    <t xml:space="preserve">                                   Единый адрес:</t>
  </si>
  <si>
    <t>zpt@nt-rt.ru</t>
  </si>
  <si>
    <t xml:space="preserve">КТП ТВ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</si>
</sst>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21">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9" fillId="0" borderId="0" xfId="0" applyFont="1" applyFill="1" applyProtection="1">
      <protection locked="0"/>
    </xf>
    <xf numFmtId="0" fontId="9" fillId="11" borderId="0" xfId="0" applyFont="1" applyFill="1" applyProtection="1">
      <protection hidden="1"/>
    </xf>
    <xf numFmtId="0" fontId="8" fillId="11" borderId="0" xfId="0" applyFont="1" applyFill="1" applyProtection="1">
      <protection hidden="1"/>
    </xf>
    <xf numFmtId="0" fontId="8" fillId="11" borderId="3" xfId="0" applyFont="1" applyFill="1" applyBorder="1" applyAlignment="1" applyProtection="1">
      <alignment horizontal="right"/>
      <protection hidden="1"/>
    </xf>
    <xf numFmtId="49" fontId="20" fillId="0" borderId="3" xfId="0" applyNumberFormat="1" applyFont="1" applyFill="1" applyBorder="1" applyAlignment="1" applyProtection="1">
      <alignment horizontal="center" vertical="center"/>
      <protection locked="0" hidden="1"/>
    </xf>
    <xf numFmtId="0" fontId="8" fillId="11" borderId="3" xfId="0" applyFont="1" applyFill="1" applyBorder="1" applyAlignment="1" applyProtection="1">
      <alignment horizontal="right" vertical="center"/>
      <protection hidden="1"/>
    </xf>
    <xf numFmtId="0" fontId="8" fillId="11" borderId="5" xfId="0" applyFont="1" applyFill="1" applyBorder="1" applyProtection="1">
      <protection hidden="1"/>
    </xf>
    <xf numFmtId="164" fontId="27" fillId="0" borderId="3" xfId="0" applyNumberFormat="1" applyFont="1" applyFill="1" applyBorder="1" applyAlignment="1" applyProtection="1">
      <alignment horizontal="center" vertical="center"/>
      <protection locked="0" hidden="1"/>
    </xf>
    <xf numFmtId="0" fontId="9" fillId="11" borderId="0" xfId="0" applyFont="1" applyFill="1" applyAlignment="1" applyProtection="1">
      <alignment horizontal="center" vertical="center" wrapText="1"/>
      <protection hidden="1"/>
    </xf>
    <xf numFmtId="0" fontId="9" fillId="11" borderId="0" xfId="0" applyFont="1" applyFill="1" applyAlignment="1" applyProtection="1">
      <alignment vertical="center" wrapText="1"/>
      <protection hidden="1"/>
    </xf>
    <xf numFmtId="0" fontId="8" fillId="11" borderId="0" xfId="0" applyFont="1" applyFill="1" applyAlignment="1" applyProtection="1">
      <alignment horizontal="center" vertical="center"/>
      <protection hidden="1"/>
    </xf>
    <xf numFmtId="0" fontId="8" fillId="0" borderId="1" xfId="0" applyFont="1" applyFill="1" applyBorder="1" applyAlignment="1" applyProtection="1">
      <alignment horizontal="right" vertical="center"/>
      <protection locked="0"/>
    </xf>
    <xf numFmtId="0" fontId="8" fillId="11" borderId="25" xfId="0" applyFont="1" applyFill="1" applyBorder="1" applyAlignment="1" applyProtection="1">
      <alignment vertical="center" wrapText="1"/>
      <protection hidden="1"/>
    </xf>
    <xf numFmtId="0" fontId="5" fillId="0" borderId="43" xfId="0" applyFont="1" applyFill="1" applyBorder="1" applyAlignment="1" applyProtection="1">
      <alignment horizontal="center" vertical="center"/>
      <protection locked="0" hidden="1"/>
    </xf>
    <xf numFmtId="0" fontId="8" fillId="11" borderId="3" xfId="0" applyFont="1" applyFill="1" applyBorder="1" applyProtection="1">
      <protection hidden="1"/>
    </xf>
    <xf numFmtId="0" fontId="5" fillId="8" borderId="3" xfId="0" applyFont="1" applyFill="1" applyBorder="1" applyAlignment="1" applyProtection="1">
      <alignment horizontal="center" vertical="center"/>
      <protection locked="0" hidden="1"/>
    </xf>
    <xf numFmtId="0" fontId="8" fillId="8" borderId="3" xfId="0" applyFont="1" applyFill="1" applyBorder="1" applyAlignment="1" applyProtection="1">
      <alignment horizontal="left"/>
      <protection locked="0" hidden="1"/>
    </xf>
    <xf numFmtId="0" fontId="3" fillId="8" borderId="3" xfId="0" applyFont="1" applyFill="1" applyBorder="1" applyAlignment="1" applyProtection="1">
      <alignment horizontal="left"/>
      <protection locked="0" hidden="1"/>
    </xf>
    <xf numFmtId="0" fontId="8" fillId="8" borderId="3" xfId="0" applyFont="1" applyFill="1" applyBorder="1" applyProtection="1">
      <protection locked="0" hidden="1"/>
    </xf>
    <xf numFmtId="0" fontId="8" fillId="8" borderId="3" xfId="0" applyFont="1" applyFill="1" applyBorder="1" applyAlignment="1" applyProtection="1">
      <alignment horizontal="center"/>
      <protection locked="0" hidden="1"/>
    </xf>
    <xf numFmtId="0" fontId="8" fillId="8" borderId="3" xfId="0" applyFont="1" applyFill="1" applyBorder="1" applyAlignment="1" applyProtection="1">
      <alignment horizontal="left" vertical="center"/>
      <protection locked="0" hidden="1"/>
    </xf>
    <xf numFmtId="0" fontId="8" fillId="11" borderId="3" xfId="0" applyFont="1" applyFill="1" applyBorder="1" applyAlignment="1" applyProtection="1">
      <alignment horizontal="center"/>
      <protection hidden="1"/>
    </xf>
    <xf numFmtId="49" fontId="3" fillId="11" borderId="3" xfId="0" applyNumberFormat="1" applyFont="1" applyFill="1" applyBorder="1" applyAlignment="1" applyProtection="1">
      <alignment horizontal="center"/>
      <protection hidden="1"/>
    </xf>
    <xf numFmtId="0" fontId="4" fillId="11" borderId="3" xfId="0" applyFont="1" applyFill="1" applyBorder="1" applyAlignment="1" applyProtection="1">
      <alignment horizontal="left"/>
      <protection hidden="1"/>
    </xf>
    <xf numFmtId="0" fontId="3" fillId="11" borderId="3" xfId="0" applyFont="1" applyFill="1" applyBorder="1" applyAlignment="1" applyProtection="1">
      <alignment horizontal="center"/>
      <protection hidden="1"/>
    </xf>
    <xf numFmtId="0" fontId="5" fillId="8" borderId="3" xfId="0" applyFont="1" applyFill="1" applyBorder="1" applyAlignment="1" applyProtection="1">
      <alignment horizontal="left" vertical="center"/>
      <protection locked="0" hidden="1"/>
    </xf>
    <xf numFmtId="0" fontId="18" fillId="8" borderId="3" xfId="0" applyFont="1" applyFill="1" applyBorder="1" applyProtection="1">
      <protection locked="0" hidden="1"/>
    </xf>
    <xf numFmtId="0" fontId="8" fillId="11" borderId="3" xfId="0" applyFont="1" applyFill="1" applyBorder="1" applyAlignment="1" applyProtection="1">
      <alignment vertical="center"/>
      <protection hidden="1"/>
    </xf>
    <xf numFmtId="0" fontId="8" fillId="11" borderId="3" xfId="0" applyFont="1" applyFill="1" applyBorder="1" applyAlignment="1" applyProtection="1">
      <alignment horizontal="center" vertical="center"/>
      <protection hidden="1"/>
    </xf>
    <xf numFmtId="0" fontId="8" fillId="8" borderId="3" xfId="0" applyFont="1" applyFill="1" applyBorder="1" applyAlignment="1" applyProtection="1">
      <alignment wrapText="1"/>
      <protection locked="0" hidden="1"/>
    </xf>
    <xf numFmtId="0" fontId="8" fillId="8" borderId="3" xfId="0" applyFont="1" applyFill="1" applyBorder="1" applyProtection="1">
      <protection locked="0"/>
    </xf>
    <xf numFmtId="0" fontId="8" fillId="11" borderId="12" xfId="0" applyFont="1" applyFill="1" applyBorder="1" applyProtection="1">
      <protection locked="0" hidden="1"/>
    </xf>
    <xf numFmtId="0" fontId="8" fillId="8" borderId="7" xfId="0" applyFont="1" applyFill="1" applyBorder="1" applyAlignment="1" applyProtection="1">
      <alignment horizontal="left" wrapText="1"/>
      <protection locked="0"/>
    </xf>
    <xf numFmtId="0" fontId="8" fillId="8" borderId="1" xfId="0" applyFont="1" applyFill="1" applyBorder="1" applyAlignment="1" applyProtection="1">
      <alignment horizontal="center"/>
      <protection locked="0"/>
    </xf>
    <xf numFmtId="0" fontId="8" fillId="11" borderId="8" xfId="0" applyFont="1" applyFill="1" applyBorder="1" applyProtection="1">
      <protection hidden="1"/>
    </xf>
    <xf numFmtId="0" fontId="8" fillId="11" borderId="0" xfId="0" applyFont="1" applyFill="1" applyBorder="1" applyProtection="1">
      <protection hidden="1"/>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0" borderId="7" xfId="0" applyFont="1" applyFill="1" applyBorder="1" applyAlignment="1" applyProtection="1">
      <alignment horizontal="left" wrapText="1"/>
      <protection locked="0"/>
    </xf>
    <xf numFmtId="0" fontId="8" fillId="0" borderId="1"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5" xfId="0" applyFont="1" applyFill="1" applyBorder="1" applyProtection="1">
      <protection locked="0"/>
    </xf>
    <xf numFmtId="0" fontId="8" fillId="11" borderId="0" xfId="0" applyFont="1" applyFill="1" applyBorder="1" applyProtection="1">
      <protection locked="0"/>
    </xf>
    <xf numFmtId="0" fontId="8" fillId="0" borderId="13" xfId="0" applyFont="1" applyFill="1" applyBorder="1" applyProtection="1">
      <protection locked="0"/>
    </xf>
    <xf numFmtId="0" fontId="8" fillId="11" borderId="0" xfId="0" applyFont="1" applyFill="1" applyProtection="1">
      <protection locked="0"/>
    </xf>
    <xf numFmtId="0" fontId="5" fillId="0" borderId="11" xfId="0" applyFont="1" applyFill="1" applyBorder="1" applyAlignment="1" applyProtection="1">
      <alignment horizontal="left" vertical="center"/>
      <protection locked="0" hidden="1"/>
    </xf>
    <xf numFmtId="0" fontId="9" fillId="11" borderId="39" xfId="0" applyFont="1" applyFill="1" applyBorder="1" applyAlignment="1" applyProtection="1">
      <alignment horizontal="right"/>
    </xf>
    <xf numFmtId="0" fontId="19" fillId="8" borderId="0" xfId="0" applyFont="1" applyFill="1" applyBorder="1" applyAlignment="1" applyProtection="1">
      <alignment horizontal="left"/>
      <protection hidden="1"/>
    </xf>
    <xf numFmtId="0" fontId="5" fillId="8" borderId="0" xfId="0" applyFont="1" applyFill="1" applyBorder="1" applyAlignment="1" applyProtection="1">
      <alignment horizontal="left" vertical="center"/>
      <protection locked="0" hidden="1"/>
    </xf>
    <xf numFmtId="0" fontId="9" fillId="8" borderId="0" xfId="0" applyFont="1" applyFill="1" applyBorder="1" applyAlignment="1" applyProtection="1">
      <alignment horizontal="right"/>
      <protection locked="0"/>
    </xf>
    <xf numFmtId="0" fontId="5" fillId="8" borderId="0" xfId="0" applyFont="1" applyFill="1" applyBorder="1" applyAlignment="1" applyProtection="1">
      <alignment horizontal="center" vertical="center"/>
      <protection locked="0" hidden="1"/>
    </xf>
    <xf numFmtId="0" fontId="8" fillId="8" borderId="0" xfId="0" applyFont="1" applyFill="1" applyProtection="1">
      <protection locked="0"/>
    </xf>
    <xf numFmtId="49" fontId="8" fillId="11" borderId="0" xfId="0" applyNumberFormat="1" applyFont="1" applyFill="1" applyProtection="1">
      <protection hidden="1"/>
    </xf>
    <xf numFmtId="0" fontId="8" fillId="11" borderId="0" xfId="0" applyFont="1" applyFill="1" applyProtection="1"/>
    <xf numFmtId="49" fontId="8" fillId="11" borderId="0" xfId="0" applyNumberFormat="1" applyFont="1" applyFill="1" applyProtection="1">
      <protection locked="0" hidden="1"/>
    </xf>
    <xf numFmtId="0" fontId="0" fillId="0" borderId="0" xfId="0" applyProtection="1">
      <protection locked="0"/>
    </xf>
    <xf numFmtId="0" fontId="9" fillId="11" borderId="0" xfId="0" applyFont="1" applyFill="1" applyAlignment="1" applyProtection="1">
      <alignment horizontal="right"/>
      <protection locked="0" hidden="1"/>
    </xf>
    <xf numFmtId="0" fontId="8" fillId="11" borderId="0" xfId="0" applyFont="1" applyFill="1" applyAlignment="1" applyProtection="1">
      <alignment horizontal="right"/>
      <protection hidden="1"/>
    </xf>
    <xf numFmtId="0" fontId="6" fillId="11" borderId="0" xfId="0" applyFont="1" applyFill="1" applyProtection="1">
      <protection locked="0" hidden="1"/>
    </xf>
    <xf numFmtId="0" fontId="8" fillId="11" borderId="0" xfId="0" applyFont="1" applyFill="1" applyProtection="1">
      <protection locked="0" hidden="1"/>
    </xf>
    <xf numFmtId="164" fontId="8" fillId="11" borderId="0" xfId="0" applyNumberFormat="1" applyFont="1" applyFill="1" applyAlignment="1" applyProtection="1">
      <protection locked="0" hidden="1"/>
    </xf>
    <xf numFmtId="0" fontId="9" fillId="11" borderId="0" xfId="0" applyFont="1" applyFill="1" applyAlignment="1" applyProtection="1">
      <alignment horizontal="right"/>
      <protection hidden="1"/>
    </xf>
    <xf numFmtId="0" fontId="8" fillId="0" borderId="0" xfId="0" applyFont="1" applyFill="1" applyProtection="1">
      <protection hidden="1"/>
    </xf>
    <xf numFmtId="0" fontId="9" fillId="11" borderId="0" xfId="0" applyFont="1" applyFill="1" applyAlignment="1" applyProtection="1">
      <alignment horizontal="right"/>
      <protection locked="0"/>
    </xf>
    <xf numFmtId="0" fontId="29" fillId="0" borderId="0" xfId="0" applyFont="1"/>
    <xf numFmtId="0" fontId="26" fillId="0" borderId="0" xfId="0" applyFont="1" applyAlignment="1">
      <alignment horizontal="center"/>
    </xf>
    <xf numFmtId="0" fontId="33" fillId="0" borderId="0" xfId="1" applyFont="1" applyAlignment="1">
      <alignment horizontal="left"/>
    </xf>
    <xf numFmtId="164" fontId="8" fillId="0" borderId="0" xfId="0" applyNumberFormat="1" applyFont="1" applyFill="1" applyAlignment="1" applyProtection="1">
      <alignment horizont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3" xfId="0" applyFont="1" applyFill="1" applyBorder="1" applyAlignment="1">
      <alignment horizontal="center"/>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22" fillId="11" borderId="0" xfId="0" applyFont="1" applyFill="1" applyBorder="1" applyAlignment="1" applyProtection="1">
      <alignment horizontal="center" vertical="center" wrapText="1"/>
      <protection hidden="1"/>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9" fillId="11" borderId="40" xfId="0" applyFont="1" applyFill="1" applyBorder="1" applyAlignment="1" applyProtection="1">
      <alignment horizontal="center" vertical="top"/>
      <protection hidden="1"/>
    </xf>
    <xf numFmtId="0" fontId="9" fillId="11" borderId="41" xfId="0" applyFont="1" applyFill="1" applyBorder="1" applyAlignment="1" applyProtection="1">
      <alignment horizontal="center" vertical="top"/>
      <protection hidden="1"/>
    </xf>
    <xf numFmtId="0" fontId="9" fillId="11" borderId="1" xfId="0" applyFont="1" applyFill="1" applyBorder="1" applyAlignment="1" applyProtection="1">
      <alignment horizontal="center" vertical="center"/>
      <protection hidden="1"/>
    </xf>
    <xf numFmtId="0" fontId="9" fillId="11" borderId="2" xfId="0" applyFont="1" applyFill="1" applyBorder="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9" fillId="11" borderId="16" xfId="0" applyFont="1" applyFill="1" applyBorder="1" applyAlignment="1" applyProtection="1">
      <alignment horizontal="center" vertical="center" wrapText="1"/>
      <protection hidden="1"/>
    </xf>
    <xf numFmtId="0" fontId="9" fillId="11" borderId="19" xfId="0" applyFont="1" applyFill="1" applyBorder="1" applyAlignment="1" applyProtection="1">
      <alignment horizontal="center" vertical="center"/>
      <protection hidden="1"/>
    </xf>
    <xf numFmtId="0" fontId="9" fillId="11" borderId="24" xfId="0" applyFont="1" applyFill="1" applyBorder="1" applyAlignment="1" applyProtection="1">
      <alignment horizontal="center" vertical="center"/>
      <protection hidden="1"/>
    </xf>
    <xf numFmtId="0" fontId="8" fillId="11" borderId="3" xfId="0" applyFont="1" applyFill="1" applyBorder="1" applyAlignment="1" applyProtection="1">
      <alignment horizontal="center" vertical="center" wrapText="1"/>
      <protection hidden="1"/>
    </xf>
    <xf numFmtId="0" fontId="9" fillId="8" borderId="3" xfId="0" applyFont="1" applyFill="1" applyBorder="1" applyAlignment="1" applyProtection="1">
      <alignment horizontal="center" vertical="center"/>
      <protection locked="0" hidden="1"/>
    </xf>
    <xf numFmtId="0" fontId="8" fillId="11" borderId="3" xfId="0" applyFont="1" applyFill="1" applyBorder="1" applyAlignment="1" applyProtection="1">
      <alignment horizontal="center"/>
      <protection hidden="1"/>
    </xf>
    <xf numFmtId="0" fontId="8" fillId="11" borderId="3" xfId="0" applyFont="1" applyFill="1" applyBorder="1" applyAlignment="1" applyProtection="1">
      <alignment horizontal="center" vertical="center"/>
      <protection hidden="1"/>
    </xf>
    <xf numFmtId="0" fontId="20" fillId="8" borderId="3" xfId="0" applyFont="1" applyFill="1" applyBorder="1" applyAlignment="1" applyProtection="1">
      <alignment horizontal="center" vertical="center"/>
      <protection locked="0" hidden="1"/>
    </xf>
    <xf numFmtId="0" fontId="21" fillId="8" borderId="3" xfId="0" applyFont="1" applyFill="1" applyBorder="1" applyAlignment="1" applyProtection="1">
      <alignment horizontal="center" vertical="center"/>
      <protection locked="0" hidden="1"/>
    </xf>
    <xf numFmtId="0" fontId="5" fillId="8" borderId="3" xfId="0" applyFont="1" applyFill="1" applyBorder="1" applyAlignment="1" applyProtection="1">
      <alignment horizontal="center" vertical="center"/>
      <protection locked="0" hidden="1"/>
    </xf>
    <xf numFmtId="0" fontId="9" fillId="11" borderId="3"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left" vertical="center"/>
      <protection locked="0" hidden="1"/>
    </xf>
    <xf numFmtId="0" fontId="8" fillId="11" borderId="4" xfId="0" applyFont="1" applyFill="1" applyBorder="1" applyAlignment="1" applyProtection="1">
      <alignment horizontal="center" vertical="center"/>
      <protection hidden="1"/>
    </xf>
    <xf numFmtId="0" fontId="8" fillId="11" borderId="10" xfId="0" applyFont="1" applyFill="1" applyBorder="1" applyAlignment="1" applyProtection="1">
      <alignment horizontal="center" vertical="center"/>
      <protection hidden="1"/>
    </xf>
    <xf numFmtId="0" fontId="8" fillId="11" borderId="1" xfId="0" applyFont="1" applyFill="1" applyBorder="1" applyAlignment="1" applyProtection="1">
      <alignment horizontal="center"/>
      <protection hidden="1"/>
    </xf>
    <xf numFmtId="0" fontId="8" fillId="11" borderId="7" xfId="0" applyFont="1" applyFill="1" applyBorder="1" applyAlignment="1" applyProtection="1">
      <alignment horizontal="center"/>
      <protection hidden="1"/>
    </xf>
    <xf numFmtId="49" fontId="8" fillId="11" borderId="0" xfId="0" applyNumberFormat="1" applyFont="1" applyFill="1" applyAlignment="1" applyProtection="1">
      <alignment horizontal="center"/>
      <protection hidden="1"/>
    </xf>
    <xf numFmtId="0" fontId="8" fillId="11" borderId="4" xfId="0" applyFont="1" applyFill="1" applyBorder="1" applyAlignment="1" applyProtection="1">
      <alignment horizontal="center" vertical="center" wrapText="1"/>
      <protection hidden="1"/>
    </xf>
    <xf numFmtId="0" fontId="8" fillId="11" borderId="10" xfId="0" applyFont="1" applyFill="1" applyBorder="1" applyAlignment="1" applyProtection="1">
      <alignment horizontal="center" vertical="center" wrapText="1"/>
      <protection hidden="1"/>
    </xf>
    <xf numFmtId="0" fontId="8" fillId="11" borderId="11" xfId="0" applyFont="1" applyFill="1" applyBorder="1" applyAlignment="1" applyProtection="1">
      <alignment horizontal="center" vertical="center" wrapText="1"/>
      <protection hidden="1"/>
    </xf>
    <xf numFmtId="0" fontId="9" fillId="11" borderId="9" xfId="0" applyFont="1" applyFill="1" applyBorder="1" applyAlignment="1" applyProtection="1">
      <alignment horizontal="center" vertical="center" wrapText="1"/>
      <protection hidden="1"/>
    </xf>
    <xf numFmtId="0" fontId="9" fillId="11" borderId="19" xfId="0" applyFont="1" applyFill="1" applyBorder="1" applyAlignment="1" applyProtection="1">
      <alignment horizontal="center" vertical="center" wrapText="1"/>
      <protection hidden="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5" fillId="0" borderId="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264"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264"/>
      <c r="C1" s="264"/>
      <c r="D1" s="264"/>
      <c r="E1" s="265"/>
      <c r="F1" s="231" t="s">
        <v>633</v>
      </c>
      <c r="G1" s="232"/>
      <c r="H1" s="227" t="s">
        <v>197</v>
      </c>
    </row>
    <row r="2" spans="1:14" ht="12.75" customHeight="1" thickBot="1" x14ac:dyDescent="0.35">
      <c r="A2" s="266"/>
      <c r="B2" s="266"/>
      <c r="C2" s="266"/>
      <c r="D2" s="266"/>
      <c r="E2" s="267"/>
      <c r="F2" s="233"/>
      <c r="G2" s="234"/>
      <c r="H2" s="227"/>
    </row>
    <row r="3" spans="1:14" ht="15" customHeight="1" thickTop="1" x14ac:dyDescent="0.3">
      <c r="A3" s="133" t="s">
        <v>632</v>
      </c>
      <c r="B3" s="134"/>
      <c r="C3" s="10"/>
      <c r="D3" s="10"/>
      <c r="E3" s="272" t="s">
        <v>204</v>
      </c>
      <c r="F3" s="273"/>
      <c r="G3" s="273"/>
      <c r="H3" s="227"/>
    </row>
    <row r="4" spans="1:14" ht="16.5" customHeight="1" thickBot="1" x14ac:dyDescent="0.35">
      <c r="A4" s="134" t="s">
        <v>43</v>
      </c>
      <c r="B4" s="10"/>
      <c r="C4" s="12" t="s">
        <v>38</v>
      </c>
      <c r="D4" s="95"/>
      <c r="E4" s="272"/>
      <c r="F4" s="272"/>
      <c r="G4" s="272"/>
      <c r="H4" s="228"/>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55" t="s">
        <v>203</v>
      </c>
      <c r="E6" s="256"/>
      <c r="F6" s="10"/>
      <c r="G6" s="10" t="s">
        <v>54</v>
      </c>
      <c r="H6" s="15">
        <f>VLOOKUP($B$7,$A$74:$K$1523,5,FALSE)*G7</f>
        <v>75017.407499999987</v>
      </c>
      <c r="J6" s="16"/>
      <c r="K6" s="16"/>
      <c r="L6" s="16"/>
      <c r="M6" s="16"/>
      <c r="N6" s="16"/>
    </row>
    <row r="7" spans="1:14" ht="20.100000000000001" customHeight="1" thickBot="1" x14ac:dyDescent="0.35">
      <c r="A7" s="51" t="s">
        <v>36</v>
      </c>
      <c r="B7" s="240" t="s">
        <v>171</v>
      </c>
      <c r="C7" s="241"/>
      <c r="D7" s="64" t="s">
        <v>206</v>
      </c>
      <c r="E7" s="65"/>
      <c r="F7" s="62" t="s">
        <v>42</v>
      </c>
      <c r="G7" s="68">
        <v>1</v>
      </c>
      <c r="H7" s="48" t="s">
        <v>125</v>
      </c>
    </row>
    <row r="8" spans="1:14" ht="24.9" customHeight="1" thickBot="1" x14ac:dyDescent="0.35">
      <c r="A8" s="242" t="s">
        <v>106</v>
      </c>
      <c r="B8" s="243"/>
      <c r="C8" s="235" t="s">
        <v>198</v>
      </c>
      <c r="D8" s="236"/>
      <c r="E8" s="237" t="s">
        <v>40</v>
      </c>
      <c r="F8" s="238"/>
      <c r="G8" s="239"/>
      <c r="H8" s="52">
        <v>7</v>
      </c>
    </row>
    <row r="9" spans="1:14" ht="12.6" customHeight="1" x14ac:dyDescent="0.3">
      <c r="A9" s="229" t="s">
        <v>30</v>
      </c>
      <c r="B9" s="18" t="s">
        <v>17</v>
      </c>
      <c r="C9" s="8" t="str">
        <f t="shared" ref="C9:C15" si="0">IF(K9="ДА",K9," ")</f>
        <v>ДА</v>
      </c>
      <c r="D9" s="91"/>
      <c r="E9" s="141"/>
      <c r="F9" s="20"/>
      <c r="G9" s="20"/>
      <c r="H9" s="17" t="s">
        <v>126</v>
      </c>
      <c r="K9" s="8" t="str">
        <f>VLOOKUP($B$7,$A$74:$K$1523,6,FALSE)</f>
        <v>ДА</v>
      </c>
    </row>
    <row r="10" spans="1:14" ht="12.6" customHeight="1" thickBot="1" x14ac:dyDescent="0.35">
      <c r="A10" s="244"/>
      <c r="B10" s="18" t="s">
        <v>18</v>
      </c>
      <c r="C10" s="8" t="str">
        <f t="shared" si="0"/>
        <v xml:space="preserve"> </v>
      </c>
      <c r="D10" s="91"/>
      <c r="E10" s="84"/>
      <c r="F10" s="20"/>
      <c r="G10" s="20"/>
      <c r="H10" s="132">
        <f>H6*(1+H8/100)</f>
        <v>80268.62602499999</v>
      </c>
      <c r="K10" s="8">
        <f>VLOOKUP($B$7,$A$74:$K$1523,7,FALSE)</f>
        <v>0</v>
      </c>
    </row>
    <row r="11" spans="1:14" ht="12.6" customHeight="1" x14ac:dyDescent="0.3">
      <c r="A11" s="244"/>
      <c r="B11" s="18" t="s">
        <v>31</v>
      </c>
      <c r="C11" s="8" t="str">
        <f t="shared" si="0"/>
        <v xml:space="preserve"> </v>
      </c>
      <c r="D11" s="91"/>
      <c r="E11" s="84"/>
      <c r="F11" s="20"/>
      <c r="G11" s="20"/>
      <c r="H11" s="21"/>
      <c r="K11" s="8">
        <f>VLOOKUP($B$7,$A$74:$K$1523,9,FALSE)</f>
        <v>0</v>
      </c>
    </row>
    <row r="12" spans="1:14" ht="12.6" customHeight="1" x14ac:dyDescent="0.3">
      <c r="A12" s="244"/>
      <c r="B12" s="18" t="s">
        <v>32</v>
      </c>
      <c r="C12" s="8" t="str">
        <f t="shared" si="0"/>
        <v xml:space="preserve"> </v>
      </c>
      <c r="D12" s="91"/>
      <c r="E12" s="84"/>
      <c r="F12" s="20"/>
      <c r="G12" s="20"/>
      <c r="H12" s="21"/>
      <c r="K12" s="8">
        <f>VLOOKUP($B$7,$A$74:$K$1523,10,FALSE)</f>
        <v>0</v>
      </c>
    </row>
    <row r="13" spans="1:14" ht="12.6" customHeight="1" x14ac:dyDescent="0.3">
      <c r="A13" s="244"/>
      <c r="B13" s="18" t="s">
        <v>33</v>
      </c>
      <c r="C13" s="8" t="str">
        <f t="shared" si="0"/>
        <v>ДА</v>
      </c>
      <c r="D13" s="91"/>
      <c r="E13" s="84"/>
      <c r="F13" s="20"/>
      <c r="G13" s="20"/>
      <c r="H13" s="21"/>
      <c r="I13" s="9"/>
      <c r="K13" s="8" t="str">
        <f>VLOOKUP($B$7,$A$74:$P$1523,11,FALSE)</f>
        <v>ДА</v>
      </c>
    </row>
    <row r="14" spans="1:14" ht="12.6" customHeight="1" x14ac:dyDescent="0.3">
      <c r="A14" s="244"/>
      <c r="B14" s="18" t="s">
        <v>184</v>
      </c>
      <c r="C14" s="8" t="str">
        <f t="shared" si="0"/>
        <v xml:space="preserve"> </v>
      </c>
      <c r="D14" s="91"/>
      <c r="E14" s="84"/>
      <c r="F14" s="20"/>
      <c r="G14" s="20"/>
      <c r="H14" s="21"/>
      <c r="I14" s="9"/>
      <c r="K14" s="8">
        <f>VLOOKUP($B$7,$A$74:$P$1523,13,FALSE)</f>
        <v>0</v>
      </c>
    </row>
    <row r="15" spans="1:14" ht="12.6" customHeight="1" x14ac:dyDescent="0.3">
      <c r="A15" s="244"/>
      <c r="B15" s="18" t="s">
        <v>34</v>
      </c>
      <c r="C15" s="71" t="str">
        <f t="shared" si="0"/>
        <v xml:space="preserve"> </v>
      </c>
      <c r="D15" s="92"/>
      <c r="E15" s="86"/>
      <c r="F15" s="33"/>
      <c r="G15" s="33"/>
      <c r="H15" s="21"/>
      <c r="I15" s="9"/>
      <c r="K15" s="8">
        <f>VLOOKUP($B$7,$A$74:$P$1523,12,FALSE)</f>
        <v>0</v>
      </c>
    </row>
    <row r="16" spans="1:14" ht="12.6" customHeight="1" thickBot="1" x14ac:dyDescent="0.35">
      <c r="A16" s="244"/>
      <c r="B16" s="70" t="s">
        <v>209</v>
      </c>
      <c r="C16" s="137" t="s">
        <v>635</v>
      </c>
      <c r="D16" s="73"/>
      <c r="E16" s="93"/>
      <c r="F16" s="69"/>
      <c r="G16" s="69"/>
      <c r="H16" s="30"/>
      <c r="I16" s="9"/>
      <c r="K16" s="8"/>
    </row>
    <row r="17" spans="1:14" ht="12.6" customHeight="1" thickBot="1" x14ac:dyDescent="0.35">
      <c r="A17" s="244"/>
      <c r="B17" s="22" t="s">
        <v>19</v>
      </c>
      <c r="C17" s="72" t="str">
        <f>IF(K17="ДА",K17," ")</f>
        <v xml:space="preserve"> </v>
      </c>
      <c r="D17" s="253" t="s">
        <v>205</v>
      </c>
      <c r="E17" s="254"/>
      <c r="F17" s="67"/>
      <c r="G17" s="68"/>
      <c r="H17" s="30"/>
      <c r="I17" s="23"/>
      <c r="K17" s="8">
        <f>VLOOKUP($B$7,$A$74:$K$1523,8,FALSE)</f>
        <v>0</v>
      </c>
    </row>
    <row r="18" spans="1:14" ht="12.6" customHeight="1" x14ac:dyDescent="0.3">
      <c r="A18" s="268" t="s">
        <v>47</v>
      </c>
      <c r="B18" s="268"/>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47" t="s">
        <v>4</v>
      </c>
      <c r="B25" s="18" t="s">
        <v>53</v>
      </c>
      <c r="C25" s="59" t="s">
        <v>51</v>
      </c>
      <c r="D25" s="19"/>
      <c r="E25" s="88"/>
      <c r="F25" s="84"/>
      <c r="G25" s="84"/>
      <c r="H25" s="21"/>
    </row>
    <row r="26" spans="1:14" ht="12.6" customHeight="1" x14ac:dyDescent="0.3">
      <c r="A26" s="248"/>
      <c r="B26" s="29" t="s">
        <v>5</v>
      </c>
      <c r="C26" s="59"/>
      <c r="D26" s="19"/>
      <c r="E26" s="108"/>
      <c r="F26" s="84"/>
      <c r="G26" s="84"/>
      <c r="H26" s="21"/>
    </row>
    <row r="27" spans="1:14" ht="12.6" customHeight="1" x14ac:dyDescent="0.3">
      <c r="A27" s="247" t="s">
        <v>23</v>
      </c>
      <c r="B27" s="18" t="s">
        <v>6</v>
      </c>
      <c r="C27" s="138"/>
      <c r="D27" s="19"/>
      <c r="E27" s="88"/>
      <c r="F27" s="84"/>
      <c r="G27" s="84"/>
      <c r="H27" s="21"/>
    </row>
    <row r="28" spans="1:14" ht="12.6" customHeight="1" thickBot="1" x14ac:dyDescent="0.35">
      <c r="A28" s="249"/>
      <c r="B28" s="18" t="s">
        <v>7</v>
      </c>
      <c r="C28" s="138"/>
      <c r="D28" s="109"/>
      <c r="E28" s="147"/>
      <c r="F28" s="86"/>
      <c r="G28" s="86"/>
      <c r="H28" s="21"/>
      <c r="I28" s="30"/>
    </row>
    <row r="29" spans="1:14" ht="12.6" customHeight="1" x14ac:dyDescent="0.3">
      <c r="A29" s="249"/>
      <c r="B29" s="114" t="s">
        <v>642</v>
      </c>
      <c r="C29" s="59"/>
      <c r="D29" s="20"/>
      <c r="E29" s="149"/>
      <c r="F29" s="150"/>
      <c r="G29" s="151"/>
      <c r="H29" s="155" t="s">
        <v>644</v>
      </c>
      <c r="I29" s="30"/>
    </row>
    <row r="30" spans="1:14" ht="12.6" customHeight="1" thickBot="1" x14ac:dyDescent="0.35">
      <c r="A30" s="248"/>
      <c r="B30" s="114" t="s">
        <v>643</v>
      </c>
      <c r="C30" s="138"/>
      <c r="D30" s="146"/>
      <c r="E30" s="152"/>
      <c r="F30" s="153"/>
      <c r="G30" s="154"/>
      <c r="H30" s="30"/>
      <c r="I30" s="30"/>
      <c r="J30" s="30"/>
      <c r="K30" s="30"/>
      <c r="L30" s="142"/>
      <c r="M30" s="30"/>
      <c r="N30" s="30"/>
    </row>
    <row r="31" spans="1:14" ht="12.6" customHeight="1" x14ac:dyDescent="0.3">
      <c r="A31" s="31"/>
      <c r="B31" s="31" t="s">
        <v>8</v>
      </c>
      <c r="C31" s="260" t="s">
        <v>645</v>
      </c>
      <c r="D31" s="261"/>
      <c r="E31" s="262" t="s">
        <v>646</v>
      </c>
      <c r="F31" s="263"/>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47" t="s">
        <v>9</v>
      </c>
      <c r="B33" s="32" t="s">
        <v>29</v>
      </c>
      <c r="C33" s="59"/>
      <c r="D33" s="109"/>
      <c r="E33" s="110"/>
      <c r="F33" s="88"/>
      <c r="G33" s="84"/>
      <c r="H33" s="21"/>
    </row>
    <row r="34" spans="1:8" ht="12.75" customHeight="1" x14ac:dyDescent="0.3">
      <c r="A34" s="249"/>
      <c r="B34" s="32" t="s">
        <v>10</v>
      </c>
      <c r="C34" s="59" t="s">
        <v>51</v>
      </c>
      <c r="D34" s="19"/>
      <c r="E34" s="89"/>
      <c r="F34" s="88"/>
      <c r="G34" s="84"/>
      <c r="H34" s="21"/>
    </row>
    <row r="35" spans="1:8" ht="12.75" customHeight="1" x14ac:dyDescent="0.3">
      <c r="A35" s="249"/>
      <c r="B35" s="32" t="s">
        <v>25</v>
      </c>
      <c r="C35" s="59"/>
      <c r="D35" s="19"/>
      <c r="E35" s="89"/>
      <c r="F35" s="88"/>
      <c r="G35" s="84"/>
      <c r="H35" s="21"/>
    </row>
    <row r="36" spans="1:8" ht="12.75" customHeight="1" x14ac:dyDescent="0.3">
      <c r="A36" s="248"/>
      <c r="B36" s="18" t="s">
        <v>26</v>
      </c>
      <c r="C36" s="59"/>
      <c r="D36" s="19"/>
      <c r="E36" s="89"/>
      <c r="F36" s="88"/>
      <c r="G36" s="84"/>
      <c r="H36" s="21"/>
    </row>
    <row r="37" spans="1:8" ht="12.75" customHeight="1" x14ac:dyDescent="0.3">
      <c r="A37" s="247" t="s">
        <v>201</v>
      </c>
      <c r="B37" s="57" t="s">
        <v>29</v>
      </c>
      <c r="C37" s="59"/>
      <c r="D37" s="19"/>
      <c r="E37" s="110"/>
      <c r="F37" s="107"/>
      <c r="G37" s="84"/>
      <c r="H37" s="21"/>
    </row>
    <row r="38" spans="1:8" ht="12.75" customHeight="1" x14ac:dyDescent="0.3">
      <c r="A38" s="248"/>
      <c r="B38" s="60" t="s">
        <v>202</v>
      </c>
      <c r="C38" s="59"/>
      <c r="D38" s="19"/>
      <c r="E38" s="110"/>
      <c r="F38" s="88"/>
      <c r="G38" s="84"/>
      <c r="H38" s="21"/>
    </row>
    <row r="39" spans="1:8" ht="12.75" customHeight="1" x14ac:dyDescent="0.3">
      <c r="A39" s="247" t="s">
        <v>4</v>
      </c>
      <c r="B39" s="18" t="s">
        <v>5</v>
      </c>
      <c r="C39" s="59" t="s">
        <v>51</v>
      </c>
      <c r="D39" s="19"/>
      <c r="E39" s="110"/>
      <c r="F39" s="88"/>
      <c r="G39" s="84"/>
      <c r="H39" s="21"/>
    </row>
    <row r="40" spans="1:8" ht="12.75" customHeight="1" x14ac:dyDescent="0.3">
      <c r="A40" s="248"/>
      <c r="B40" s="18" t="s">
        <v>27</v>
      </c>
      <c r="C40" s="59"/>
      <c r="D40" s="19"/>
      <c r="E40" s="89"/>
      <c r="F40" s="88"/>
      <c r="G40" s="84"/>
      <c r="H40" s="21"/>
    </row>
    <row r="41" spans="1:8" ht="17.100000000000001" customHeight="1" x14ac:dyDescent="0.3">
      <c r="A41" s="245" t="s">
        <v>28</v>
      </c>
      <c r="B41" s="18" t="s">
        <v>11</v>
      </c>
      <c r="C41" s="59" t="s">
        <v>51</v>
      </c>
      <c r="D41" s="59"/>
      <c r="E41" s="139"/>
      <c r="F41" s="88"/>
      <c r="G41" s="84"/>
      <c r="H41" s="21"/>
    </row>
    <row r="42" spans="1:8" ht="12.6" customHeight="1" x14ac:dyDescent="0.3">
      <c r="A42" s="246"/>
      <c r="B42" s="22" t="s">
        <v>12</v>
      </c>
      <c r="C42" s="59"/>
      <c r="D42" s="59"/>
      <c r="E42" s="89"/>
      <c r="F42" s="88"/>
      <c r="G42" s="84"/>
      <c r="H42" s="21"/>
    </row>
    <row r="43" spans="1:8" ht="12.75" customHeight="1" x14ac:dyDescent="0.3">
      <c r="A43" s="229" t="s">
        <v>13</v>
      </c>
      <c r="B43" s="18" t="s">
        <v>50</v>
      </c>
      <c r="C43" s="59" t="s">
        <v>51</v>
      </c>
      <c r="D43" s="4"/>
      <c r="E43" s="96"/>
      <c r="F43" s="88"/>
      <c r="G43" s="84"/>
      <c r="H43" s="21"/>
    </row>
    <row r="44" spans="1:8" ht="12.75" customHeight="1" x14ac:dyDescent="0.3">
      <c r="A44" s="230"/>
      <c r="B44" s="22" t="s">
        <v>14</v>
      </c>
      <c r="C44" s="59"/>
      <c r="D44" s="6"/>
      <c r="E44" s="96"/>
      <c r="F44" s="88"/>
      <c r="G44" s="84"/>
      <c r="H44" s="21"/>
    </row>
    <row r="45" spans="1:8" ht="12.75" customHeight="1" x14ac:dyDescent="0.3">
      <c r="A45" s="29" t="s">
        <v>15</v>
      </c>
      <c r="B45" s="4"/>
      <c r="C45" s="59" t="s">
        <v>51</v>
      </c>
      <c r="D45" s="80"/>
      <c r="E45" s="269"/>
      <c r="F45" s="270"/>
      <c r="G45" s="271"/>
      <c r="H45" s="21"/>
    </row>
    <row r="46" spans="1:8" ht="12.75" customHeight="1" x14ac:dyDescent="0.3">
      <c r="A46" s="247" t="s">
        <v>16</v>
      </c>
      <c r="B46" s="79" t="s">
        <v>29</v>
      </c>
      <c r="C46" s="54" t="s">
        <v>51</v>
      </c>
      <c r="D46" s="55"/>
      <c r="E46" s="110"/>
      <c r="F46" s="84"/>
      <c r="G46" s="84"/>
      <c r="H46" s="21"/>
    </row>
    <row r="47" spans="1:8" ht="12.75" customHeight="1" x14ac:dyDescent="0.3">
      <c r="A47" s="249"/>
      <c r="B47" s="32" t="s">
        <v>48</v>
      </c>
      <c r="C47" s="111"/>
      <c r="D47" s="109"/>
      <c r="E47" s="85"/>
      <c r="F47" s="86"/>
      <c r="G47" s="86"/>
      <c r="H47" s="21"/>
    </row>
    <row r="48" spans="1:8" ht="13.8" x14ac:dyDescent="0.3">
      <c r="A48" s="249"/>
      <c r="B48" s="250" t="s">
        <v>108</v>
      </c>
      <c r="C48" s="251"/>
      <c r="D48" s="252" t="s">
        <v>109</v>
      </c>
      <c r="E48" s="252"/>
      <c r="F48" s="33"/>
      <c r="G48" s="33"/>
      <c r="H48" s="21"/>
    </row>
    <row r="49" spans="1:13" ht="15" customHeight="1" x14ac:dyDescent="0.3">
      <c r="A49" s="229" t="s">
        <v>208</v>
      </c>
      <c r="B49" s="58" t="str">
        <f>IF(C49&gt;0,"Линия 1"," ")</f>
        <v>Линия 1</v>
      </c>
      <c r="C49" s="4">
        <v>100</v>
      </c>
      <c r="D49" s="34" t="str">
        <f>IF(E49&gt;0,"Линия 1"," ")</f>
        <v xml:space="preserve"> </v>
      </c>
      <c r="E49" s="4"/>
      <c r="F49" s="35"/>
      <c r="G49" s="36"/>
      <c r="H49" s="30"/>
    </row>
    <row r="50" spans="1:13" ht="15" customHeight="1" x14ac:dyDescent="0.3">
      <c r="A50" s="244"/>
      <c r="B50" s="58" t="str">
        <f>IF(C50&gt;0,"Линия 2"," ")</f>
        <v>Линия 2</v>
      </c>
      <c r="C50" s="4">
        <v>100</v>
      </c>
      <c r="D50" s="34" t="str">
        <f>IF(E50&gt;0,"Линия 2"," ")</f>
        <v xml:space="preserve"> </v>
      </c>
      <c r="E50" s="4"/>
      <c r="F50" s="35"/>
      <c r="G50" s="36"/>
      <c r="H50" s="30"/>
    </row>
    <row r="51" spans="1:13" ht="15" customHeight="1" x14ac:dyDescent="0.3">
      <c r="A51" s="244"/>
      <c r="B51" s="58" t="str">
        <f>IF(C51&gt;0,"Линия 3"," ")</f>
        <v>Линия 3</v>
      </c>
      <c r="C51" s="4">
        <v>100</v>
      </c>
      <c r="D51" s="34" t="str">
        <f>IF(E51&gt;0,"Линия 3"," ")</f>
        <v xml:space="preserve"> </v>
      </c>
      <c r="E51" s="4"/>
      <c r="F51" s="35"/>
      <c r="G51" s="36"/>
      <c r="H51" s="30"/>
    </row>
    <row r="52" spans="1:13" ht="15" customHeight="1" x14ac:dyDescent="0.3">
      <c r="A52" s="244"/>
      <c r="B52" s="58" t="str">
        <f>IF(C52&gt;0,"Линия 4"," ")</f>
        <v>Линия 4</v>
      </c>
      <c r="C52" s="4">
        <v>100</v>
      </c>
      <c r="D52" s="34" t="str">
        <f>IF(E52&gt;0,"Линия 4"," ")</f>
        <v xml:space="preserve"> </v>
      </c>
      <c r="E52" s="4"/>
      <c r="F52" s="35"/>
      <c r="G52" s="36"/>
      <c r="H52" s="30"/>
    </row>
    <row r="53" spans="1:13" ht="15" customHeight="1" x14ac:dyDescent="0.3">
      <c r="A53" s="244"/>
      <c r="B53" s="58" t="str">
        <f>IF(C53&gt;0,"Линия 5"," ")</f>
        <v xml:space="preserve"> </v>
      </c>
      <c r="C53" s="4"/>
      <c r="D53" s="34" t="str">
        <f>IF(E53&gt;0,"Линия 5"," ")</f>
        <v xml:space="preserve"> </v>
      </c>
      <c r="E53" s="4"/>
      <c r="F53" s="35"/>
      <c r="G53" s="36"/>
      <c r="H53" s="30"/>
    </row>
    <row r="54" spans="1:13" ht="15" customHeight="1" x14ac:dyDescent="0.3">
      <c r="A54" s="244"/>
      <c r="B54" s="61" t="str">
        <f>IF(C54&gt;0,"Линия 6"," ")</f>
        <v xml:space="preserve"> </v>
      </c>
      <c r="C54" s="4"/>
      <c r="D54" s="37" t="str">
        <f>IF(E54&gt;0,"Линия 6"," ")</f>
        <v xml:space="preserve"> </v>
      </c>
      <c r="E54" s="4"/>
      <c r="F54" s="35"/>
      <c r="G54" s="36"/>
      <c r="H54" s="38"/>
    </row>
    <row r="55" spans="1:13" ht="15" customHeight="1" x14ac:dyDescent="0.3">
      <c r="A55" s="244"/>
      <c r="B55" s="66" t="str">
        <f>IF(C55&gt;0,"Линия 7"," ")</f>
        <v xml:space="preserve"> </v>
      </c>
      <c r="C55" s="4"/>
      <c r="D55" s="66" t="str">
        <f>IF(E55&gt;0,"Линия 7"," ")</f>
        <v xml:space="preserve"> </v>
      </c>
      <c r="E55" s="4"/>
      <c r="F55" s="36"/>
      <c r="G55" s="36"/>
      <c r="H55" s="30"/>
    </row>
    <row r="56" spans="1:13" ht="15" customHeight="1" x14ac:dyDescent="0.3">
      <c r="A56" s="230"/>
      <c r="B56" s="66" t="str">
        <f>IF(C56&gt;0,"Линия 8"," ")</f>
        <v xml:space="preserve"> </v>
      </c>
      <c r="C56" s="4"/>
      <c r="D56" s="66" t="str">
        <f>IF(E56&gt;0,"Линия 8"," ")</f>
        <v xml:space="preserve"> </v>
      </c>
      <c r="E56" s="4"/>
      <c r="F56" s="36"/>
      <c r="G56" s="36"/>
      <c r="H56" s="30"/>
    </row>
    <row r="57" spans="1:13" ht="12" customHeight="1" x14ac:dyDescent="0.3">
      <c r="A57" s="245" t="s">
        <v>41</v>
      </c>
      <c r="B57" s="257"/>
      <c r="C57" s="258"/>
      <c r="D57" s="259"/>
      <c r="E57" s="99"/>
      <c r="F57" s="39"/>
      <c r="G57" s="39"/>
      <c r="H57" s="30"/>
    </row>
    <row r="58" spans="1:13" ht="12" customHeight="1" thickBot="1" x14ac:dyDescent="0.35">
      <c r="A58" s="246"/>
      <c r="B58" s="257"/>
      <c r="C58" s="258"/>
      <c r="D58" s="259"/>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26"/>
      <c r="J68" s="226"/>
      <c r="K68" s="47"/>
      <c r="L68" s="226"/>
      <c r="M68" s="226"/>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26"/>
      <c r="J70" s="226"/>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A1:E2"/>
    <mergeCell ref="A49:A56"/>
    <mergeCell ref="A18:B18"/>
    <mergeCell ref="A39:A40"/>
    <mergeCell ref="A41:A42"/>
    <mergeCell ref="E45:G45"/>
    <mergeCell ref="E3:G4"/>
    <mergeCell ref="A33:A36"/>
    <mergeCell ref="L68:M68"/>
    <mergeCell ref="D17:E17"/>
    <mergeCell ref="D6:E6"/>
    <mergeCell ref="B58:D58"/>
    <mergeCell ref="B57:D57"/>
    <mergeCell ref="I68:J68"/>
    <mergeCell ref="C31:D31"/>
    <mergeCell ref="E31:F31"/>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workbookViewId="0">
      <selection activeCell="A16" sqref="A16:G16"/>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274" t="s">
        <v>649</v>
      </c>
      <c r="C1" s="274"/>
      <c r="D1" s="274"/>
      <c r="E1" s="274"/>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274" t="s">
        <v>671</v>
      </c>
      <c r="C13" s="274"/>
      <c r="D13" s="225" t="s">
        <v>672</v>
      </c>
    </row>
    <row r="14" spans="1:7" s="116" customFormat="1" ht="14.4" x14ac:dyDescent="0.3">
      <c r="B14" s="224"/>
      <c r="C14" s="224"/>
      <c r="D14" s="225"/>
    </row>
    <row r="15" spans="1:7" s="116" customFormat="1" ht="22.2" x14ac:dyDescent="0.35">
      <c r="A15" s="223"/>
      <c r="B15" s="275" t="s">
        <v>650</v>
      </c>
      <c r="C15" s="275"/>
      <c r="D15" s="275"/>
      <c r="E15" s="275"/>
      <c r="F15" s="223"/>
      <c r="G15" s="223"/>
    </row>
    <row r="16" spans="1:7" s="116" customFormat="1" ht="17.399999999999999" x14ac:dyDescent="0.3">
      <c r="A16" s="276" t="s">
        <v>670</v>
      </c>
      <c r="B16" s="276"/>
      <c r="C16" s="276"/>
      <c r="D16" s="276"/>
      <c r="E16" s="276"/>
      <c r="F16" s="276"/>
      <c r="G16" s="276"/>
    </row>
    <row r="17" spans="1:7" x14ac:dyDescent="0.3"/>
    <row r="18" spans="1:7" x14ac:dyDescent="0.3">
      <c r="A18" s="277"/>
      <c r="B18" s="277"/>
      <c r="C18" s="277"/>
      <c r="D18" s="277"/>
      <c r="E18" s="277"/>
      <c r="F18" s="279"/>
      <c r="G18" s="280"/>
    </row>
    <row r="19" spans="1:7" ht="49.2" customHeight="1" thickBot="1" x14ac:dyDescent="0.35">
      <c r="A19" s="278"/>
      <c r="B19" s="278"/>
      <c r="C19" s="278"/>
      <c r="D19" s="278"/>
      <c r="E19" s="278"/>
      <c r="F19" s="281"/>
      <c r="G19" s="281"/>
    </row>
    <row r="20" spans="1:7" ht="14.4" thickTop="1" x14ac:dyDescent="0.3">
      <c r="A20" s="156"/>
      <c r="B20" s="156"/>
      <c r="C20" s="113"/>
      <c r="D20" s="113"/>
      <c r="E20" s="282" t="s">
        <v>204</v>
      </c>
      <c r="F20" s="282"/>
      <c r="G20" s="282"/>
    </row>
    <row r="21" spans="1:7" ht="15.6" x14ac:dyDescent="0.3">
      <c r="A21" s="157"/>
      <c r="B21" s="158"/>
      <c r="C21" s="159" t="s">
        <v>38</v>
      </c>
      <c r="D21" s="160"/>
      <c r="E21" s="282"/>
      <c r="F21" s="282"/>
      <c r="G21" s="282"/>
    </row>
    <row r="22" spans="1:7" ht="24" thickBot="1" x14ac:dyDescent="0.35">
      <c r="A22" s="161" t="s">
        <v>35</v>
      </c>
      <c r="B22" s="94"/>
      <c r="C22" s="162" t="s">
        <v>39</v>
      </c>
      <c r="D22" s="163"/>
      <c r="E22" s="158"/>
      <c r="F22" s="164"/>
      <c r="G22" s="165"/>
    </row>
    <row r="23" spans="1:7" ht="14.4" thickBot="1" x14ac:dyDescent="0.35">
      <c r="A23" s="161" t="s">
        <v>37</v>
      </c>
      <c r="B23" s="283" t="s">
        <v>651</v>
      </c>
      <c r="C23" s="284"/>
      <c r="D23" s="285" t="s">
        <v>203</v>
      </c>
      <c r="E23" s="286"/>
      <c r="F23" s="158"/>
      <c r="G23" s="166"/>
    </row>
    <row r="24" spans="1:7" ht="28.2" thickBot="1" x14ac:dyDescent="0.35">
      <c r="A24" s="167" t="s">
        <v>36</v>
      </c>
      <c r="B24" s="319" t="s">
        <v>673</v>
      </c>
      <c r="C24" s="320"/>
      <c r="D24" s="64" t="s">
        <v>652</v>
      </c>
      <c r="E24" s="65"/>
      <c r="F24" s="168" t="s">
        <v>42</v>
      </c>
      <c r="G24" s="169">
        <v>1</v>
      </c>
    </row>
    <row r="25" spans="1:7" x14ac:dyDescent="0.3">
      <c r="A25" s="287" t="s">
        <v>653</v>
      </c>
      <c r="B25" s="288"/>
      <c r="C25" s="289" t="s">
        <v>198</v>
      </c>
      <c r="D25" s="290"/>
      <c r="E25" s="291" t="s">
        <v>40</v>
      </c>
      <c r="F25" s="292"/>
      <c r="G25" s="292"/>
    </row>
    <row r="26" spans="1:7" ht="18" x14ac:dyDescent="0.3">
      <c r="A26" s="293" t="s">
        <v>30</v>
      </c>
      <c r="B26" s="170" t="s">
        <v>17</v>
      </c>
      <c r="C26" s="171" t="s">
        <v>654</v>
      </c>
      <c r="D26" s="172"/>
      <c r="E26" s="173"/>
      <c r="F26" s="174"/>
      <c r="G26" s="174"/>
    </row>
    <row r="27" spans="1:7" ht="18" x14ac:dyDescent="0.3">
      <c r="A27" s="293"/>
      <c r="B27" s="170" t="s">
        <v>18</v>
      </c>
      <c r="C27" s="171"/>
      <c r="D27" s="172"/>
      <c r="E27" s="172"/>
      <c r="F27" s="174"/>
      <c r="G27" s="174"/>
    </row>
    <row r="28" spans="1:7" ht="18" x14ac:dyDescent="0.3">
      <c r="A28" s="293"/>
      <c r="B28" s="170" t="s">
        <v>31</v>
      </c>
      <c r="C28" s="171" t="s">
        <v>623</v>
      </c>
      <c r="D28" s="172"/>
      <c r="E28" s="172"/>
      <c r="F28" s="174"/>
      <c r="G28" s="174"/>
    </row>
    <row r="29" spans="1:7" ht="18" x14ac:dyDescent="0.3">
      <c r="A29" s="293"/>
      <c r="B29" s="170" t="s">
        <v>32</v>
      </c>
      <c r="C29" s="171"/>
      <c r="D29" s="172"/>
      <c r="E29" s="172"/>
      <c r="F29" s="174"/>
      <c r="G29" s="174"/>
    </row>
    <row r="30" spans="1:7" ht="18" x14ac:dyDescent="0.3">
      <c r="A30" s="293"/>
      <c r="B30" s="170" t="s">
        <v>33</v>
      </c>
      <c r="C30" s="171"/>
      <c r="D30" s="172"/>
      <c r="E30" s="172"/>
      <c r="F30" s="174"/>
      <c r="G30" s="174"/>
    </row>
    <row r="31" spans="1:7" ht="18" x14ac:dyDescent="0.3">
      <c r="A31" s="293"/>
      <c r="B31" s="170" t="s">
        <v>184</v>
      </c>
      <c r="C31" s="171"/>
      <c r="D31" s="172"/>
      <c r="E31" s="172"/>
      <c r="F31" s="174"/>
      <c r="G31" s="174"/>
    </row>
    <row r="32" spans="1:7" ht="18" x14ac:dyDescent="0.3">
      <c r="A32" s="293"/>
      <c r="B32" s="170" t="s">
        <v>34</v>
      </c>
      <c r="C32" s="171" t="s">
        <v>655</v>
      </c>
      <c r="D32" s="172"/>
      <c r="E32" s="172"/>
      <c r="F32" s="174"/>
      <c r="G32" s="174"/>
    </row>
    <row r="33" spans="1:7" x14ac:dyDescent="0.3">
      <c r="A33" s="293"/>
      <c r="B33" s="170" t="s">
        <v>209</v>
      </c>
      <c r="C33" s="175" t="s">
        <v>635</v>
      </c>
      <c r="D33" s="175"/>
      <c r="E33" s="172"/>
      <c r="F33" s="174"/>
      <c r="G33" s="174"/>
    </row>
    <row r="34" spans="1:7" ht="18" x14ac:dyDescent="0.3">
      <c r="A34" s="293"/>
      <c r="B34" s="170" t="s">
        <v>19</v>
      </c>
      <c r="C34" s="171" t="s">
        <v>655</v>
      </c>
      <c r="D34" s="294" t="s">
        <v>205</v>
      </c>
      <c r="E34" s="294"/>
      <c r="F34" s="171"/>
      <c r="G34" s="171"/>
    </row>
    <row r="35" spans="1:7" ht="18" x14ac:dyDescent="0.3">
      <c r="A35" s="295" t="s">
        <v>47</v>
      </c>
      <c r="B35" s="295"/>
      <c r="C35" s="171"/>
      <c r="D35" s="171"/>
      <c r="E35" s="176"/>
      <c r="F35" s="172"/>
      <c r="G35" s="172"/>
    </row>
    <row r="36" spans="1:7" ht="18" x14ac:dyDescent="0.3">
      <c r="A36" s="177" t="s">
        <v>0</v>
      </c>
      <c r="B36" s="177" t="s">
        <v>215</v>
      </c>
      <c r="C36" s="171" t="s">
        <v>623</v>
      </c>
      <c r="D36" s="174"/>
      <c r="E36" s="176"/>
      <c r="F36" s="172"/>
      <c r="G36" s="172"/>
    </row>
    <row r="37" spans="1:7" ht="18" x14ac:dyDescent="0.3">
      <c r="A37" s="177" t="s">
        <v>1</v>
      </c>
      <c r="B37" s="177" t="s">
        <v>216</v>
      </c>
      <c r="C37" s="171"/>
      <c r="D37" s="174"/>
      <c r="E37" s="176"/>
      <c r="F37" s="172"/>
      <c r="G37" s="172"/>
    </row>
    <row r="38" spans="1:7" ht="18" x14ac:dyDescent="0.3">
      <c r="A38" s="177" t="s">
        <v>2</v>
      </c>
      <c r="B38" s="177" t="s">
        <v>215</v>
      </c>
      <c r="C38" s="171"/>
      <c r="D38" s="174"/>
      <c r="E38" s="176" t="s">
        <v>656</v>
      </c>
      <c r="F38" s="172"/>
      <c r="G38" s="172"/>
    </row>
    <row r="39" spans="1:7" ht="18" x14ac:dyDescent="0.3">
      <c r="A39" s="177" t="s">
        <v>3</v>
      </c>
      <c r="B39" s="177" t="s">
        <v>216</v>
      </c>
      <c r="C39" s="171"/>
      <c r="D39" s="174"/>
      <c r="E39" s="176" t="s">
        <v>656</v>
      </c>
      <c r="F39" s="172"/>
      <c r="G39" s="172"/>
    </row>
    <row r="40" spans="1:7" ht="18" x14ac:dyDescent="0.3">
      <c r="A40" s="170" t="s">
        <v>20</v>
      </c>
      <c r="B40" s="178" t="s">
        <v>21</v>
      </c>
      <c r="C40" s="171" t="s">
        <v>657</v>
      </c>
      <c r="D40" s="174"/>
      <c r="E40" s="176" t="s">
        <v>656</v>
      </c>
      <c r="F40" s="172"/>
      <c r="G40" s="172"/>
    </row>
    <row r="41" spans="1:7" ht="18" x14ac:dyDescent="0.3">
      <c r="A41" s="179" t="s">
        <v>22</v>
      </c>
      <c r="B41" s="180"/>
      <c r="C41" s="171"/>
      <c r="D41" s="174"/>
      <c r="E41" s="176"/>
      <c r="F41" s="172"/>
      <c r="G41" s="172"/>
    </row>
    <row r="42" spans="1:7" ht="18" x14ac:dyDescent="0.3">
      <c r="A42" s="296" t="s">
        <v>4</v>
      </c>
      <c r="B42" s="170" t="s">
        <v>53</v>
      </c>
      <c r="C42" s="171"/>
      <c r="D42" s="174"/>
      <c r="E42" s="176"/>
      <c r="F42" s="172"/>
      <c r="G42" s="172"/>
    </row>
    <row r="43" spans="1:7" ht="18" x14ac:dyDescent="0.3">
      <c r="A43" s="296"/>
      <c r="B43" s="170" t="s">
        <v>5</v>
      </c>
      <c r="C43" s="171"/>
      <c r="D43" s="174"/>
      <c r="E43" s="176"/>
      <c r="F43" s="172"/>
      <c r="G43" s="172"/>
    </row>
    <row r="44" spans="1:7" ht="18" x14ac:dyDescent="0.3">
      <c r="A44" s="296" t="s">
        <v>23</v>
      </c>
      <c r="B44" s="170" t="s">
        <v>6</v>
      </c>
      <c r="C44" s="181"/>
      <c r="D44" s="174"/>
      <c r="E44" s="176"/>
      <c r="F44" s="172"/>
      <c r="G44" s="172"/>
    </row>
    <row r="45" spans="1:7" ht="18" x14ac:dyDescent="0.3">
      <c r="A45" s="296"/>
      <c r="B45" s="170" t="s">
        <v>7</v>
      </c>
      <c r="C45" s="181"/>
      <c r="D45" s="174"/>
      <c r="E45" s="176"/>
      <c r="F45" s="172"/>
      <c r="G45" s="172"/>
    </row>
    <row r="46" spans="1:7" ht="18" x14ac:dyDescent="0.3">
      <c r="A46" s="296"/>
      <c r="B46" s="170" t="s">
        <v>642</v>
      </c>
      <c r="C46" s="171"/>
      <c r="D46" s="174"/>
      <c r="E46" s="176"/>
      <c r="F46" s="172"/>
      <c r="G46" s="172"/>
    </row>
    <row r="47" spans="1:7" ht="18" x14ac:dyDescent="0.3">
      <c r="A47" s="296"/>
      <c r="B47" s="170" t="s">
        <v>643</v>
      </c>
      <c r="C47" s="181"/>
      <c r="D47" s="182"/>
      <c r="E47" s="176"/>
      <c r="F47" s="172"/>
      <c r="G47" s="172"/>
    </row>
    <row r="48" spans="1:7" ht="18" x14ac:dyDescent="0.3">
      <c r="A48" s="183"/>
      <c r="B48" s="183" t="s">
        <v>8</v>
      </c>
      <c r="C48" s="297"/>
      <c r="D48" s="297"/>
      <c r="E48" s="298" t="s">
        <v>656</v>
      </c>
      <c r="F48" s="299"/>
      <c r="G48" s="173"/>
    </row>
    <row r="49" spans="1:7" ht="18" x14ac:dyDescent="0.3">
      <c r="A49" s="179" t="s">
        <v>24</v>
      </c>
      <c r="B49" s="180"/>
      <c r="C49" s="171"/>
      <c r="D49" s="174"/>
      <c r="E49" s="176"/>
      <c r="F49" s="176"/>
      <c r="G49" s="172"/>
    </row>
    <row r="50" spans="1:7" ht="18" x14ac:dyDescent="0.3">
      <c r="A50" s="184" t="s">
        <v>658</v>
      </c>
      <c r="B50" s="170" t="s">
        <v>659</v>
      </c>
      <c r="C50" s="171" t="s">
        <v>623</v>
      </c>
      <c r="D50" s="185"/>
      <c r="E50" s="176"/>
      <c r="F50" s="176"/>
      <c r="G50" s="172"/>
    </row>
    <row r="51" spans="1:7" ht="18" x14ac:dyDescent="0.3">
      <c r="A51" s="296" t="s">
        <v>201</v>
      </c>
      <c r="B51" s="170" t="s">
        <v>29</v>
      </c>
      <c r="C51" s="171"/>
      <c r="D51" s="174"/>
      <c r="E51" s="176"/>
      <c r="F51" s="176"/>
      <c r="G51" s="172"/>
    </row>
    <row r="52" spans="1:7" ht="18" x14ac:dyDescent="0.3">
      <c r="A52" s="296"/>
      <c r="B52" s="170" t="s">
        <v>202</v>
      </c>
      <c r="C52" s="171"/>
      <c r="D52" s="174"/>
      <c r="E52" s="176"/>
      <c r="F52" s="176"/>
      <c r="G52" s="172"/>
    </row>
    <row r="53" spans="1:7" ht="18" x14ac:dyDescent="0.3">
      <c r="A53" s="296" t="s">
        <v>4</v>
      </c>
      <c r="B53" s="170" t="s">
        <v>5</v>
      </c>
      <c r="C53" s="171"/>
      <c r="D53" s="174"/>
      <c r="E53" s="176"/>
      <c r="F53" s="176"/>
      <c r="G53" s="172"/>
    </row>
    <row r="54" spans="1:7" ht="18" x14ac:dyDescent="0.3">
      <c r="A54" s="296"/>
      <c r="B54" s="170" t="s">
        <v>27</v>
      </c>
      <c r="C54" s="171"/>
      <c r="D54" s="174"/>
      <c r="E54" s="176"/>
      <c r="F54" s="176"/>
      <c r="G54" s="172"/>
    </row>
    <row r="55" spans="1:7" ht="18" x14ac:dyDescent="0.3">
      <c r="A55" s="300" t="s">
        <v>28</v>
      </c>
      <c r="B55" s="170" t="s">
        <v>11</v>
      </c>
      <c r="C55" s="171" t="s">
        <v>623</v>
      </c>
      <c r="D55" s="171"/>
      <c r="E55" s="176"/>
      <c r="F55" s="176"/>
      <c r="G55" s="172"/>
    </row>
    <row r="56" spans="1:7" ht="18" x14ac:dyDescent="0.3">
      <c r="A56" s="300"/>
      <c r="B56" s="170" t="s">
        <v>12</v>
      </c>
      <c r="C56" s="171"/>
      <c r="D56" s="171"/>
      <c r="E56" s="176"/>
      <c r="F56" s="176"/>
      <c r="G56" s="172"/>
    </row>
    <row r="57" spans="1:7" ht="18" x14ac:dyDescent="0.3">
      <c r="A57" s="293" t="s">
        <v>13</v>
      </c>
      <c r="B57" s="170" t="s">
        <v>50</v>
      </c>
      <c r="C57" s="171"/>
      <c r="D57" s="171"/>
      <c r="E57" s="176"/>
      <c r="F57" s="176"/>
      <c r="G57" s="172"/>
    </row>
    <row r="58" spans="1:7" ht="18" x14ac:dyDescent="0.3">
      <c r="A58" s="293"/>
      <c r="B58" s="170" t="s">
        <v>14</v>
      </c>
      <c r="C58" s="171"/>
      <c r="D58" s="171"/>
      <c r="E58" s="176"/>
      <c r="F58" s="176"/>
      <c r="G58" s="172"/>
    </row>
    <row r="59" spans="1:7" ht="18" x14ac:dyDescent="0.3">
      <c r="A59" s="170" t="s">
        <v>15</v>
      </c>
      <c r="B59" s="171"/>
      <c r="C59" s="171"/>
      <c r="D59" s="174"/>
      <c r="E59" s="301"/>
      <c r="F59" s="301"/>
      <c r="G59" s="301"/>
    </row>
    <row r="60" spans="1:7" ht="18" x14ac:dyDescent="0.3">
      <c r="A60" s="302" t="s">
        <v>16</v>
      </c>
      <c r="B60" s="170" t="s">
        <v>29</v>
      </c>
      <c r="C60" s="171" t="s">
        <v>623</v>
      </c>
      <c r="D60" s="174"/>
      <c r="E60" s="176"/>
      <c r="F60" s="172"/>
      <c r="G60" s="172"/>
    </row>
    <row r="61" spans="1:7" x14ac:dyDescent="0.3">
      <c r="A61" s="303"/>
      <c r="B61" s="170" t="s">
        <v>48</v>
      </c>
      <c r="C61" s="186"/>
      <c r="D61" s="174"/>
      <c r="E61" s="172"/>
      <c r="F61" s="172"/>
      <c r="G61" s="172"/>
    </row>
    <row r="62" spans="1:7" x14ac:dyDescent="0.3">
      <c r="A62" s="303"/>
      <c r="B62" s="304" t="s">
        <v>108</v>
      </c>
      <c r="C62" s="305"/>
      <c r="D62" s="305" t="s">
        <v>109</v>
      </c>
      <c r="E62" s="305"/>
      <c r="F62" s="187"/>
      <c r="G62" s="187"/>
    </row>
    <row r="63" spans="1:7" ht="18" x14ac:dyDescent="0.3">
      <c r="A63" s="307" t="s">
        <v>208</v>
      </c>
      <c r="B63" s="188" t="s">
        <v>660</v>
      </c>
      <c r="C63" s="171"/>
      <c r="D63" s="189" t="s">
        <v>655</v>
      </c>
      <c r="E63" s="171"/>
      <c r="F63" s="190"/>
      <c r="G63" s="191"/>
    </row>
    <row r="64" spans="1:7" ht="18" x14ac:dyDescent="0.3">
      <c r="A64" s="308"/>
      <c r="B64" s="188" t="s">
        <v>661</v>
      </c>
      <c r="C64" s="171"/>
      <c r="D64" s="189" t="s">
        <v>655</v>
      </c>
      <c r="E64" s="171"/>
      <c r="F64" s="192"/>
      <c r="G64" s="193"/>
    </row>
    <row r="65" spans="1:7" ht="18" x14ac:dyDescent="0.3">
      <c r="A65" s="308"/>
      <c r="B65" s="188" t="s">
        <v>662</v>
      </c>
      <c r="C65" s="171"/>
      <c r="D65" s="189" t="s">
        <v>655</v>
      </c>
      <c r="E65" s="171"/>
      <c r="F65" s="192"/>
      <c r="G65" s="193"/>
    </row>
    <row r="66" spans="1:7" ht="18" x14ac:dyDescent="0.3">
      <c r="A66" s="308"/>
      <c r="B66" s="194"/>
      <c r="C66" s="4"/>
      <c r="D66" s="195" t="s">
        <v>655</v>
      </c>
      <c r="E66" s="4"/>
      <c r="F66" s="192"/>
      <c r="G66" s="193"/>
    </row>
    <row r="67" spans="1:7" ht="18" x14ac:dyDescent="0.3">
      <c r="A67" s="308"/>
      <c r="B67" s="194"/>
      <c r="C67" s="4"/>
      <c r="D67" s="195" t="s">
        <v>655</v>
      </c>
      <c r="E67" s="4"/>
      <c r="F67" s="192"/>
      <c r="G67" s="193"/>
    </row>
    <row r="68" spans="1:7" ht="18" x14ac:dyDescent="0.3">
      <c r="A68" s="308"/>
      <c r="B68" s="196" t="s">
        <v>655</v>
      </c>
      <c r="C68" s="4"/>
      <c r="D68" s="197" t="s">
        <v>655</v>
      </c>
      <c r="E68" s="4"/>
      <c r="F68" s="192"/>
      <c r="G68" s="193"/>
    </row>
    <row r="69" spans="1:7" ht="18" x14ac:dyDescent="0.3">
      <c r="A69" s="308"/>
      <c r="B69" s="198" t="s">
        <v>655</v>
      </c>
      <c r="C69" s="4"/>
      <c r="D69" s="198" t="s">
        <v>655</v>
      </c>
      <c r="E69" s="4"/>
      <c r="F69" s="193"/>
      <c r="G69" s="193"/>
    </row>
    <row r="70" spans="1:7" ht="18" x14ac:dyDescent="0.3">
      <c r="A70" s="309"/>
      <c r="B70" s="199" t="s">
        <v>655</v>
      </c>
      <c r="C70" s="6"/>
      <c r="D70" s="199" t="s">
        <v>655</v>
      </c>
      <c r="E70" s="6"/>
      <c r="F70" s="193"/>
      <c r="G70" s="193"/>
    </row>
    <row r="71" spans="1:7" x14ac:dyDescent="0.3">
      <c r="A71" s="310" t="s">
        <v>41</v>
      </c>
      <c r="B71" s="312"/>
      <c r="C71" s="313"/>
      <c r="D71" s="313"/>
      <c r="E71" s="200"/>
      <c r="F71" s="201"/>
      <c r="G71" s="201"/>
    </row>
    <row r="72" spans="1:7" x14ac:dyDescent="0.3">
      <c r="A72" s="311"/>
      <c r="B72" s="314"/>
      <c r="C72" s="315"/>
      <c r="D72" s="316"/>
      <c r="E72" s="202"/>
      <c r="F72" s="203"/>
      <c r="G72" s="203"/>
    </row>
    <row r="73" spans="1:7" ht="18.600000000000001" thickBot="1" x14ac:dyDescent="0.35">
      <c r="A73" s="170" t="s">
        <v>107</v>
      </c>
      <c r="B73" s="204"/>
      <c r="C73" s="205" t="s">
        <v>200</v>
      </c>
      <c r="D73" s="317"/>
      <c r="E73" s="318"/>
      <c r="F73" s="203"/>
      <c r="G73" s="203"/>
    </row>
    <row r="74" spans="1:7" ht="18" x14ac:dyDescent="0.3">
      <c r="A74" s="206" t="s">
        <v>663</v>
      </c>
      <c r="B74" s="207"/>
      <c r="C74" s="208"/>
      <c r="D74" s="209"/>
      <c r="E74" s="209"/>
      <c r="F74" s="210"/>
      <c r="G74" s="210"/>
    </row>
    <row r="75" spans="1:7" ht="18" x14ac:dyDescent="0.3">
      <c r="A75" s="206" t="s">
        <v>664</v>
      </c>
      <c r="B75" s="207"/>
      <c r="C75" s="208"/>
      <c r="D75" s="209"/>
      <c r="E75" s="209"/>
      <c r="F75" s="210"/>
      <c r="G75" s="210"/>
    </row>
    <row r="76" spans="1:7" x14ac:dyDescent="0.3">
      <c r="A76" s="158" t="s">
        <v>665</v>
      </c>
      <c r="B76" s="306"/>
      <c r="C76" s="306"/>
      <c r="D76" s="158"/>
      <c r="E76" s="158" t="s">
        <v>207</v>
      </c>
      <c r="F76" s="158"/>
      <c r="G76" s="203"/>
    </row>
    <row r="77" spans="1:7" x14ac:dyDescent="0.3">
      <c r="A77" s="211"/>
      <c r="B77" s="211"/>
      <c r="C77" s="212"/>
      <c r="D77" s="158"/>
      <c r="E77" s="158"/>
      <c r="F77" s="212"/>
      <c r="G77" s="212"/>
    </row>
    <row r="78" spans="1:7" x14ac:dyDescent="0.3">
      <c r="A78" s="211" t="s">
        <v>666</v>
      </c>
      <c r="B78" s="112"/>
      <c r="C78" s="113"/>
      <c r="D78" s="158" t="s">
        <v>667</v>
      </c>
      <c r="E78" s="113"/>
      <c r="F78" s="158"/>
      <c r="G78" s="158"/>
    </row>
    <row r="79" spans="1:7" ht="14.4" x14ac:dyDescent="0.3">
      <c r="A79" s="213"/>
      <c r="B79" s="214"/>
      <c r="C79" s="214"/>
      <c r="D79" s="215"/>
      <c r="E79" s="210"/>
      <c r="F79" s="203"/>
      <c r="G79" s="203"/>
    </row>
    <row r="80" spans="1:7" ht="14.4" x14ac:dyDescent="0.3">
      <c r="A80" s="213"/>
      <c r="B80" s="214"/>
      <c r="C80" s="214"/>
      <c r="D80" s="216" t="s">
        <v>210</v>
      </c>
      <c r="E80" s="210"/>
      <c r="F80" s="217"/>
      <c r="G80" s="203"/>
    </row>
    <row r="81" spans="1:7" x14ac:dyDescent="0.3">
      <c r="A81" s="213"/>
      <c r="B81" s="112"/>
      <c r="C81" s="113"/>
      <c r="D81" s="218"/>
      <c r="E81" s="113"/>
      <c r="F81" s="203"/>
      <c r="G81" s="203"/>
    </row>
    <row r="82" spans="1:7" x14ac:dyDescent="0.3">
      <c r="A82" s="213"/>
      <c r="B82" s="112"/>
      <c r="C82" s="113"/>
      <c r="D82" s="215"/>
      <c r="E82" s="113"/>
      <c r="F82" s="219"/>
      <c r="G82" s="203"/>
    </row>
    <row r="83" spans="1:7" x14ac:dyDescent="0.3">
      <c r="A83" s="203"/>
      <c r="B83" s="113"/>
      <c r="C83" s="113"/>
      <c r="D83" s="215"/>
      <c r="E83" s="5"/>
      <c r="F83" s="217"/>
      <c r="G83" s="158"/>
    </row>
    <row r="84" spans="1:7" x14ac:dyDescent="0.3">
      <c r="A84" s="220" t="s">
        <v>668</v>
      </c>
      <c r="B84" s="41"/>
      <c r="C84" s="221" t="s">
        <v>669</v>
      </c>
      <c r="D84" s="215"/>
      <c r="E84" s="113"/>
      <c r="F84" s="219"/>
      <c r="G84" s="203"/>
    </row>
    <row r="85" spans="1:7" x14ac:dyDescent="0.3">
      <c r="A85" s="203"/>
      <c r="B85" s="113"/>
      <c r="C85" s="113"/>
      <c r="D85" s="222"/>
      <c r="E85" s="5"/>
      <c r="F85" s="217"/>
      <c r="G85" s="203"/>
    </row>
    <row r="86" spans="1:7" x14ac:dyDescent="0.3">
      <c r="A86" s="218"/>
      <c r="B86" s="158"/>
      <c r="C86" s="158"/>
      <c r="D86" s="220" t="s">
        <v>46</v>
      </c>
      <c r="E86" s="113"/>
      <c r="F86" s="219"/>
      <c r="G86" s="203"/>
    </row>
    <row r="87" spans="1:7" x14ac:dyDescent="0.3"/>
    <row r="88" spans="1:7" x14ac:dyDescent="0.3"/>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4">
    <mergeCell ref="B76:C76"/>
    <mergeCell ref="A63:A70"/>
    <mergeCell ref="A71:A72"/>
    <mergeCell ref="B71:D71"/>
    <mergeCell ref="B72:D72"/>
    <mergeCell ref="D73:E73"/>
    <mergeCell ref="A57:A58"/>
    <mergeCell ref="E59:G59"/>
    <mergeCell ref="A60:A62"/>
    <mergeCell ref="B62:C62"/>
    <mergeCell ref="D62:E62"/>
    <mergeCell ref="C48:D48"/>
    <mergeCell ref="E48:F48"/>
    <mergeCell ref="A51:A52"/>
    <mergeCell ref="A53:A54"/>
    <mergeCell ref="A55:A56"/>
    <mergeCell ref="A26:A34"/>
    <mergeCell ref="D34:E34"/>
    <mergeCell ref="A35:B35"/>
    <mergeCell ref="A42:A43"/>
    <mergeCell ref="A44:A47"/>
    <mergeCell ref="E20:G21"/>
    <mergeCell ref="B23:C23"/>
    <mergeCell ref="D23:E23"/>
    <mergeCell ref="B24:C24"/>
    <mergeCell ref="A25:B25"/>
    <mergeCell ref="C25:D25"/>
    <mergeCell ref="E25:G25"/>
    <mergeCell ref="B1:E1"/>
    <mergeCell ref="B15:E15"/>
    <mergeCell ref="A16:G16"/>
    <mergeCell ref="A18:E19"/>
    <mergeCell ref="F18:G19"/>
    <mergeCell ref="B13:C13"/>
  </mergeCells>
  <hyperlinks>
    <hyperlink ref="D13" r:id="rId1"/>
  </hyperlinks>
  <printOptions horizontalCentered="1" verticalCentered="1"/>
  <pageMargins left="0.19685039370078741" right="0.11811023622047245" top="0.15748031496062992" bottom="0.15748031496062992" header="0" footer="0"/>
  <pageSetup paperSize="9" scale="56"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КТП-ТВ Оптима 25, 40, 63, 100, 160, 250, 400, 630, 1000 || ЗТП. Опросный лист на комплектные трансформаторные подстанции тупиковые с воздушным вводом. Бланк, форма заказа на киосковые подстанции КТПТВ, КТПТВ25, КТПТВ40, КТПТВ63, КТПТВ100, КТПТВ160, КТПТВ250, КТПТВ400, КТПТВ630, КТПТВ1000.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КТП-ТВ Оптима 25, 40, 63, 100, 160, 250, 400, 630, 1000 || ЗТП. Опросный лист на комплектные трансформаторные подстанции тупиковые с воздушным вводом. Бланк, форма заказа на киосковые подстанции КТПТВ, КТПТВ25, КТПТВ40, КТПТВ63, КТПТВ100, КТПТВ160, КТПТВ250, КТПТВ400, КТПТВ630, КТПТВ1000.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2016-04-01T12:07:54Z</cp:lastPrinted>
  <dcterms:created xsi:type="dcterms:W3CDTF">2010-05-28T09:06:30Z</dcterms:created>
  <dcterms:modified xsi:type="dcterms:W3CDTF">2016-04-03T08:11:28Z</dcterms:modified>
</cp:coreProperties>
</file>